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15" windowHeight="8115" activeTab="0"/>
  </bookViews>
  <sheets>
    <sheet name="Лист1" sheetId="1" r:id="rId1"/>
    <sheet name="январь 2014 статьи сметы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>
    <definedName name="_xlnm.Print_Titles" localSheetId="0">'Лист1'!$A:$B</definedName>
    <definedName name="_xlnm.Print_Area" localSheetId="0">'Лист1'!$A$1:$BJ$27</definedName>
  </definedNames>
  <calcPr fullCalcOnLoad="1"/>
</workbook>
</file>

<file path=xl/sharedStrings.xml><?xml version="1.0" encoding="utf-8"?>
<sst xmlns="http://schemas.openxmlformats.org/spreadsheetml/2006/main" count="452" uniqueCount="107">
  <si>
    <t>Ремонт крыши</t>
  </si>
  <si>
    <t>Материалы, приобретенные в октябре</t>
  </si>
  <si>
    <t>Дата</t>
  </si>
  <si>
    <t>Наименование</t>
  </si>
  <si>
    <t>сумма</t>
  </si>
  <si>
    <t>чек №93</t>
  </si>
  <si>
    <t>Документ</t>
  </si>
  <si>
    <t>Канц.товары</t>
  </si>
  <si>
    <t>чек №30</t>
  </si>
  <si>
    <t>Бумага</t>
  </si>
  <si>
    <t>чек №68</t>
  </si>
  <si>
    <t>Обвод</t>
  </si>
  <si>
    <t>Тов.чек №135</t>
  </si>
  <si>
    <t>чек №46</t>
  </si>
  <si>
    <t>Труба</t>
  </si>
  <si>
    <t>Комплектация</t>
  </si>
  <si>
    <t>Тов чек № 66205</t>
  </si>
  <si>
    <t>Дюбель</t>
  </si>
  <si>
    <t>Хомуты 108*116 мм</t>
  </si>
  <si>
    <t>Хомуты 48*53 мм</t>
  </si>
  <si>
    <t>Сантех.шпилька М10*140</t>
  </si>
  <si>
    <t>Сантех.шпилька М10*141</t>
  </si>
  <si>
    <t>Сантех.шпилька М10*142</t>
  </si>
  <si>
    <t>Дюбель усиленный</t>
  </si>
  <si>
    <t>Чек № 3</t>
  </si>
  <si>
    <t>Патрубок</t>
  </si>
  <si>
    <t>Муфта</t>
  </si>
  <si>
    <t>Тов.чек № 65212</t>
  </si>
  <si>
    <t>Сантех.шпилька М8*100</t>
  </si>
  <si>
    <t xml:space="preserve">Дюбель </t>
  </si>
  <si>
    <t>ИТОГО</t>
  </si>
  <si>
    <t>Материалы:</t>
  </si>
  <si>
    <t>Мешки</t>
  </si>
  <si>
    <t>скотч</t>
  </si>
  <si>
    <t>чек № 8923</t>
  </si>
  <si>
    <t>Тов.чек № 19005</t>
  </si>
  <si>
    <t>Линокром</t>
  </si>
  <si>
    <t>Тов.чек № 1739</t>
  </si>
  <si>
    <t>Чек № 1740</t>
  </si>
  <si>
    <t>Газ</t>
  </si>
  <si>
    <t>Ремонт крыши над 3 подъездом</t>
  </si>
  <si>
    <t>Ремонт крыши над 8 подъездом</t>
  </si>
  <si>
    <t>Уборка крыши</t>
  </si>
  <si>
    <t>Комиссия банка за снятие наличных</t>
  </si>
  <si>
    <t>Трудовые соглашения</t>
  </si>
  <si>
    <t>ИТОГО израсходовано на ремонт крыши в октябре</t>
  </si>
  <si>
    <t>Использовано при замене канализации в подвале 8 подъезда</t>
  </si>
  <si>
    <t>Использовано при демонтаже, монтаже канализации в подвале 1 подъезда</t>
  </si>
  <si>
    <t>Фонарик</t>
  </si>
  <si>
    <t>Замок</t>
  </si>
  <si>
    <t>Удлинитель</t>
  </si>
  <si>
    <t>2.       Расходы</t>
  </si>
  <si>
    <t>1. Вывоз ТБО, ремонт и обслужмвание лифтов</t>
  </si>
  <si>
    <t>2. Канцелярские товары, отчеты в ИФНС</t>
  </si>
  <si>
    <t>3. Зарплата обслуживающего персонала</t>
  </si>
  <si>
    <t>4. Налоги</t>
  </si>
  <si>
    <t>5. Вывоз смета</t>
  </si>
  <si>
    <t>6. Аварийные работы</t>
  </si>
  <si>
    <t>7. Ремонт подъездов</t>
  </si>
  <si>
    <t>8. Замена канализационных труб</t>
  </si>
  <si>
    <t>9. Комиссия за обработку документов в банке</t>
  </si>
  <si>
    <t>10. Покос травы</t>
  </si>
  <si>
    <t>11. Подготовка к отопительному сезону</t>
  </si>
  <si>
    <t>12. ООО "Дедал" техническое освидетельствование лифтов</t>
  </si>
  <si>
    <t>13. ОАО "Адыггаз" техническое и аварийное обслуживание</t>
  </si>
  <si>
    <t>14. ООО "Гигиена" дезинсекция в подвальном помещении</t>
  </si>
  <si>
    <t>15. Побелка, покраска к субботнику, материалы</t>
  </si>
  <si>
    <t>16. Электроработы и материалы</t>
  </si>
  <si>
    <t>17. Страхование лифтов</t>
  </si>
  <si>
    <t>18. Обслуживание приборов учета общедомового учета</t>
  </si>
  <si>
    <t>19. Перерасход по коммунальным услугам (ГВС, ХВС)</t>
  </si>
  <si>
    <t>февраль</t>
  </si>
  <si>
    <t>март</t>
  </si>
  <si>
    <t>апрель</t>
  </si>
  <si>
    <t>май</t>
  </si>
  <si>
    <t>Итого</t>
  </si>
  <si>
    <t>Претензия ОАО "Атэк"</t>
  </si>
  <si>
    <t>Отклонение</t>
  </si>
  <si>
    <t>июнь</t>
  </si>
  <si>
    <t>июль</t>
  </si>
  <si>
    <t>Январь 2014 г.</t>
  </si>
  <si>
    <t>Расшифровка расходов по счету 96.01 (по статьям сметы)</t>
  </si>
  <si>
    <t>Февраль 2014 г.</t>
  </si>
  <si>
    <t>Март 2014 г.</t>
  </si>
  <si>
    <t>Апрель 2014 г.</t>
  </si>
  <si>
    <t>Май 2014 г.</t>
  </si>
  <si>
    <t>Июнь 2014 г.</t>
  </si>
  <si>
    <t>Июль 2014 г.</t>
  </si>
  <si>
    <t>Пеня в ПФР</t>
  </si>
  <si>
    <t>Август 2014 г.</t>
  </si>
  <si>
    <t>август</t>
  </si>
  <si>
    <t>сентябрь</t>
  </si>
  <si>
    <t>Штрафные санкции ОАО "Кубаньэнергосбыт"</t>
  </si>
  <si>
    <t>Поверка вентиляционных каналов</t>
  </si>
  <si>
    <t>Сентябрь 2014 г.</t>
  </si>
  <si>
    <t>октябрь 2014 г.</t>
  </si>
  <si>
    <t>октябрь</t>
  </si>
  <si>
    <t>ноябрь</t>
  </si>
  <si>
    <t>декабрь</t>
  </si>
  <si>
    <t>Январь-декабрь  2014 г.</t>
  </si>
  <si>
    <t>январь</t>
  </si>
  <si>
    <t>ноябрь 2014 г.</t>
  </si>
  <si>
    <t>декабрь 2014 г.</t>
  </si>
  <si>
    <t>20. Проверка вентиляционных каналов</t>
  </si>
  <si>
    <t>21. Перерасход по к/у списываемый за счет арендной платы</t>
  </si>
  <si>
    <t>План</t>
  </si>
  <si>
    <t>22. Арендная плата от ОАО "Ростелеком"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</si>
</sst>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i/>
      <sz val="2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14" fontId="2" fillId="0" borderId="14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 wrapText="1"/>
    </xf>
    <xf numFmtId="0" fontId="8" fillId="0" borderId="0" xfId="0" applyFont="1" applyAlignment="1">
      <alignment horizontal="right"/>
    </xf>
    <xf numFmtId="14" fontId="2" fillId="0" borderId="15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 wrapText="1"/>
    </xf>
    <xf numFmtId="14" fontId="2" fillId="0" borderId="16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4" xfId="0" applyFont="1" applyBorder="1" applyAlignment="1">
      <alignment horizontal="right" vertical="center" textRotation="90" wrapText="1"/>
    </xf>
    <xf numFmtId="0" fontId="2" fillId="0" borderId="15" xfId="0" applyFont="1" applyBorder="1" applyAlignment="1">
      <alignment horizontal="right" vertical="center" textRotation="90" wrapText="1"/>
    </xf>
    <xf numFmtId="0" fontId="2" fillId="0" borderId="16" xfId="0" applyFont="1" applyBorder="1" applyAlignment="1">
      <alignment horizontal="right" vertical="center" textRotation="90" wrapText="1"/>
    </xf>
    <xf numFmtId="0" fontId="2" fillId="0" borderId="10" xfId="0" applyFont="1" applyBorder="1" applyAlignment="1">
      <alignment horizontal="right" wrapText="1"/>
    </xf>
    <xf numFmtId="0" fontId="2" fillId="0" borderId="19" xfId="0" applyFont="1" applyBorder="1" applyAlignment="1">
      <alignment horizontal="right"/>
    </xf>
    <xf numFmtId="14" fontId="2" fillId="0" borderId="10" xfId="0" applyNumberFormat="1" applyFont="1" applyBorder="1" applyAlignment="1">
      <alignment horizontal="right" vertical="top"/>
    </xf>
    <xf numFmtId="14" fontId="2" fillId="0" borderId="14" xfId="0" applyNumberFormat="1" applyFont="1" applyBorder="1" applyAlignment="1">
      <alignment horizontal="right" vertical="top"/>
    </xf>
    <xf numFmtId="14" fontId="2" fillId="0" borderId="15" xfId="0" applyNumberFormat="1" applyFont="1" applyBorder="1" applyAlignment="1">
      <alignment horizontal="right" vertical="top"/>
    </xf>
    <xf numFmtId="14" fontId="2" fillId="0" borderId="16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8"/>
  <sheetViews>
    <sheetView tabSelected="1" view="pageBreakPreview" zoomScale="70" zoomScaleSheetLayoutView="70" zoomScalePageLayoutView="0" workbookViewId="0" topLeftCell="A1">
      <pane xSplit="2" ySplit="1" topLeftCell="M1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J26" sqref="BJ26"/>
    </sheetView>
  </sheetViews>
  <sheetFormatPr defaultColWidth="9.00390625" defaultRowHeight="12.75"/>
  <cols>
    <col min="1" max="1" width="12.00390625" style="1" bestFit="1" customWidth="1"/>
    <col min="2" max="2" width="53.375" style="1" customWidth="1"/>
    <col min="3" max="3" width="0.2421875" style="1" hidden="1" customWidth="1"/>
    <col min="4" max="4" width="0.12890625" style="1" customWidth="1"/>
    <col min="5" max="5" width="38.00390625" style="1" hidden="1" customWidth="1"/>
    <col min="6" max="6" width="19.125" style="20" customWidth="1"/>
    <col min="7" max="7" width="0.37109375" style="17" hidden="1" customWidth="1"/>
    <col min="8" max="8" width="38.00390625" style="17" hidden="1" customWidth="1"/>
    <col min="9" max="9" width="18.25390625" style="17" customWidth="1"/>
    <col min="10" max="10" width="13.125" style="17" hidden="1" customWidth="1"/>
    <col min="11" max="11" width="0.2421875" style="17" hidden="1" customWidth="1"/>
    <col min="12" max="12" width="13.125" style="17" hidden="1" customWidth="1"/>
    <col min="13" max="13" width="15.75390625" style="17" customWidth="1"/>
    <col min="14" max="14" width="14.00390625" style="17" customWidth="1"/>
    <col min="15" max="15" width="13.375" style="17" customWidth="1"/>
    <col min="16" max="16" width="13.625" style="17" customWidth="1"/>
    <col min="17" max="17" width="14.625" style="17" customWidth="1"/>
    <col min="18" max="18" width="15.00390625" style="17" customWidth="1"/>
    <col min="19" max="19" width="13.75390625" style="17" customWidth="1"/>
    <col min="20" max="20" width="13.625" style="17" customWidth="1"/>
    <col min="21" max="21" width="14.75390625" style="17" customWidth="1"/>
    <col min="22" max="22" width="14.25390625" style="17" customWidth="1"/>
    <col min="23" max="23" width="15.375" style="20" customWidth="1"/>
    <col min="24" max="60" width="13.75390625" style="20" hidden="1" customWidth="1"/>
    <col min="61" max="61" width="15.25390625" style="20" customWidth="1"/>
    <col min="62" max="62" width="14.875" style="20" customWidth="1"/>
    <col min="63" max="16384" width="9.125" style="1" customWidth="1"/>
  </cols>
  <sheetData>
    <row r="1" spans="1:62" ht="53.25" customHeight="1">
      <c r="A1" s="67" t="s">
        <v>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</row>
    <row r="2" spans="1:62" s="33" customFormat="1" ht="38.25" customHeight="1">
      <c r="A2" s="69" t="s">
        <v>99</v>
      </c>
      <c r="B2" s="70"/>
      <c r="C2" s="71"/>
      <c r="D2" s="71"/>
      <c r="E2" s="72"/>
      <c r="F2" s="73" t="s">
        <v>100</v>
      </c>
      <c r="G2" s="74"/>
      <c r="H2" s="75" t="e">
        <f>#REF!-#REF!</f>
        <v>#REF!</v>
      </c>
      <c r="I2" s="73" t="s">
        <v>71</v>
      </c>
      <c r="J2" s="75" t="e">
        <f>#REF!-#REF!</f>
        <v>#REF!</v>
      </c>
      <c r="K2" s="75"/>
      <c r="L2" s="75" t="e">
        <f>#REF!-#REF!</f>
        <v>#REF!</v>
      </c>
      <c r="M2" s="73" t="s">
        <v>72</v>
      </c>
      <c r="N2" s="73" t="s">
        <v>73</v>
      </c>
      <c r="O2" s="73" t="s">
        <v>74</v>
      </c>
      <c r="P2" s="73" t="s">
        <v>78</v>
      </c>
      <c r="Q2" s="73" t="s">
        <v>79</v>
      </c>
      <c r="R2" s="73" t="s">
        <v>90</v>
      </c>
      <c r="S2" s="73" t="s">
        <v>91</v>
      </c>
      <c r="T2" s="73" t="s">
        <v>96</v>
      </c>
      <c r="U2" s="73" t="s">
        <v>97</v>
      </c>
      <c r="V2" s="73" t="s">
        <v>98</v>
      </c>
      <c r="W2" s="73" t="s">
        <v>75</v>
      </c>
      <c r="X2" s="72"/>
      <c r="Y2" s="72" t="e">
        <f>#REF!-#REF!</f>
        <v>#REF!</v>
      </c>
      <c r="Z2" s="72"/>
      <c r="AA2" s="72" t="e">
        <f>#REF!-#REF!</f>
        <v>#REF!</v>
      </c>
      <c r="AB2" s="72"/>
      <c r="AC2" s="72" t="e">
        <f>#REF!-#REF!</f>
        <v>#REF!</v>
      </c>
      <c r="AD2" s="72"/>
      <c r="AE2" s="72" t="e">
        <f>#REF!-#REF!</f>
        <v>#REF!</v>
      </c>
      <c r="AF2" s="72"/>
      <c r="AG2" s="72" t="e">
        <f>#REF!-#REF!</f>
        <v>#REF!</v>
      </c>
      <c r="AH2" s="72"/>
      <c r="AI2" s="72" t="e">
        <f>#REF!-#REF!</f>
        <v>#REF!</v>
      </c>
      <c r="AJ2" s="72"/>
      <c r="AK2" s="72" t="e">
        <f>#REF!-#REF!</f>
        <v>#REF!</v>
      </c>
      <c r="AL2" s="72"/>
      <c r="AM2" s="72" t="e">
        <f>#REF!-#REF!</f>
        <v>#REF!</v>
      </c>
      <c r="AN2" s="72"/>
      <c r="AO2" s="72" t="e">
        <f>#REF!-#REF!</f>
        <v>#REF!</v>
      </c>
      <c r="AP2" s="72"/>
      <c r="AQ2" s="72" t="e">
        <f>#REF!-#REF!</f>
        <v>#REF!</v>
      </c>
      <c r="AR2" s="72"/>
      <c r="AS2" s="72" t="e">
        <f>#REF!-#REF!</f>
        <v>#REF!</v>
      </c>
      <c r="AT2" s="72"/>
      <c r="AU2" s="72" t="e">
        <f>#REF!-#REF!</f>
        <v>#REF!</v>
      </c>
      <c r="AV2" s="72"/>
      <c r="AW2" s="72" t="e">
        <f>#REF!-#REF!</f>
        <v>#REF!</v>
      </c>
      <c r="AX2" s="72"/>
      <c r="AY2" s="72" t="e">
        <f>#REF!-#REF!</f>
        <v>#REF!</v>
      </c>
      <c r="AZ2" s="72"/>
      <c r="BA2" s="72" t="e">
        <f>#REF!-#REF!</f>
        <v>#REF!</v>
      </c>
      <c r="BB2" s="72"/>
      <c r="BC2" s="72" t="e">
        <f>#REF!-#REF!</f>
        <v>#REF!</v>
      </c>
      <c r="BD2" s="72"/>
      <c r="BE2" s="72" t="e">
        <f>#REF!-#REF!</f>
        <v>#REF!</v>
      </c>
      <c r="BF2" s="72"/>
      <c r="BG2" s="72"/>
      <c r="BH2" s="72"/>
      <c r="BI2" s="73" t="s">
        <v>105</v>
      </c>
      <c r="BJ2" s="76" t="s">
        <v>77</v>
      </c>
    </row>
    <row r="3" spans="1:62" s="15" customFormat="1" ht="22.5" customHeight="1">
      <c r="A3" s="35" t="s">
        <v>51</v>
      </c>
      <c r="B3" s="35"/>
      <c r="C3" s="35"/>
      <c r="D3" s="35"/>
      <c r="E3" s="36">
        <f>SUM(E4:E25)</f>
        <v>64129.22</v>
      </c>
      <c r="F3" s="36"/>
      <c r="G3" s="36">
        <f>SUM(G4:G25)</f>
        <v>0</v>
      </c>
      <c r="H3" s="36"/>
      <c r="I3" s="36">
        <f>SUM(I4:I25)</f>
        <v>75895.07</v>
      </c>
      <c r="J3" s="36"/>
      <c r="K3" s="34"/>
      <c r="L3" s="34"/>
      <c r="M3" s="34">
        <f>SUM(M4:M25)</f>
        <v>70592.86</v>
      </c>
      <c r="N3" s="34">
        <f>SUM(N4:N25)</f>
        <v>110834.84</v>
      </c>
      <c r="O3" s="34">
        <f aca="true" t="shared" si="0" ref="O3:T3">SUM(O4:O25)</f>
        <v>76509.08</v>
      </c>
      <c r="P3" s="34">
        <f t="shared" si="0"/>
        <v>107243.74</v>
      </c>
      <c r="Q3" s="34">
        <f t="shared" si="0"/>
        <v>99226.99</v>
      </c>
      <c r="R3" s="34">
        <f t="shared" si="0"/>
        <v>135821.51</v>
      </c>
      <c r="S3" s="34">
        <f t="shared" si="0"/>
        <v>169971.68000000002</v>
      </c>
      <c r="T3" s="34">
        <f t="shared" si="0"/>
        <v>76569.92000000001</v>
      </c>
      <c r="U3" s="34">
        <f>SUM(U4:U25)</f>
        <v>113339.56</v>
      </c>
      <c r="V3" s="34">
        <f>SUM(V4:V25)</f>
        <v>100304.66</v>
      </c>
      <c r="W3" s="14">
        <f>SUM(W4:W26)</f>
        <v>1298839.1300000001</v>
      </c>
      <c r="X3" s="14" t="e">
        <f>F3+J3+#REF!+#REF!+W3</f>
        <v>#REF!</v>
      </c>
      <c r="Y3" s="14" t="e">
        <f>G3+K3+#REF!+O3+X3</f>
        <v>#REF!</v>
      </c>
      <c r="Z3" s="14" t="e">
        <f>H3+L3+#REF!+W3+Y3</f>
        <v>#REF!</v>
      </c>
      <c r="AA3" s="14" t="e">
        <f>I3+M3+N3+X3+Z3</f>
        <v>#REF!</v>
      </c>
      <c r="AB3" s="14" t="e">
        <f>J3+#REF!+#REF!+Y3+AA3</f>
        <v>#REF!</v>
      </c>
      <c r="AC3" s="14" t="e">
        <f>K3+#REF!+O3+Z3+AB3</f>
        <v>#REF!</v>
      </c>
      <c r="AD3" s="14" t="e">
        <f>L3+#REF!+W3+AA3+AC3</f>
        <v>#REF!</v>
      </c>
      <c r="AE3" s="14" t="e">
        <f>M3+N3+X3+AB3+AD3</f>
        <v>#REF!</v>
      </c>
      <c r="AF3" s="14" t="e">
        <f>#REF!+#REF!+Y3+AC3+AE3</f>
        <v>#REF!</v>
      </c>
      <c r="AG3" s="14" t="e">
        <f>#REF!+O3+Z3+AD3+AF3</f>
        <v>#REF!</v>
      </c>
      <c r="AH3" s="14" t="e">
        <f>#REF!+W3+AA3+AE3+AG3</f>
        <v>#REF!</v>
      </c>
      <c r="AI3" s="14" t="e">
        <f>N3+X3+AB3+AF3+AH3</f>
        <v>#REF!</v>
      </c>
      <c r="AJ3" s="14" t="e">
        <f>#REF!+Y3+AC3+AG3+AI3</f>
        <v>#REF!</v>
      </c>
      <c r="AK3" s="14" t="e">
        <f>O3+Z3+AD3+AH3+AJ3</f>
        <v>#REF!</v>
      </c>
      <c r="AL3" s="14" t="e">
        <f aca="true" t="shared" si="1" ref="AL3:BH3">W3+AA3+AE3+AI3+AK3</f>
        <v>#REF!</v>
      </c>
      <c r="AM3" s="14" t="e">
        <f t="shared" si="1"/>
        <v>#REF!</v>
      </c>
      <c r="AN3" s="14" t="e">
        <f t="shared" si="1"/>
        <v>#REF!</v>
      </c>
      <c r="AO3" s="14" t="e">
        <f t="shared" si="1"/>
        <v>#REF!</v>
      </c>
      <c r="AP3" s="14" t="e">
        <f t="shared" si="1"/>
        <v>#REF!</v>
      </c>
      <c r="AQ3" s="14" t="e">
        <f t="shared" si="1"/>
        <v>#REF!</v>
      </c>
      <c r="AR3" s="14" t="e">
        <f t="shared" si="1"/>
        <v>#REF!</v>
      </c>
      <c r="AS3" s="14" t="e">
        <f t="shared" si="1"/>
        <v>#REF!</v>
      </c>
      <c r="AT3" s="14" t="e">
        <f t="shared" si="1"/>
        <v>#REF!</v>
      </c>
      <c r="AU3" s="14" t="e">
        <f t="shared" si="1"/>
        <v>#REF!</v>
      </c>
      <c r="AV3" s="14" t="e">
        <f t="shared" si="1"/>
        <v>#REF!</v>
      </c>
      <c r="AW3" s="14" t="e">
        <f t="shared" si="1"/>
        <v>#REF!</v>
      </c>
      <c r="AX3" s="14" t="e">
        <f t="shared" si="1"/>
        <v>#REF!</v>
      </c>
      <c r="AY3" s="14" t="e">
        <f t="shared" si="1"/>
        <v>#REF!</v>
      </c>
      <c r="AZ3" s="14" t="e">
        <f t="shared" si="1"/>
        <v>#REF!</v>
      </c>
      <c r="BA3" s="14" t="e">
        <f t="shared" si="1"/>
        <v>#REF!</v>
      </c>
      <c r="BB3" s="14" t="e">
        <f t="shared" si="1"/>
        <v>#REF!</v>
      </c>
      <c r="BC3" s="14" t="e">
        <f t="shared" si="1"/>
        <v>#REF!</v>
      </c>
      <c r="BD3" s="14" t="e">
        <f t="shared" si="1"/>
        <v>#REF!</v>
      </c>
      <c r="BE3" s="14" t="e">
        <f t="shared" si="1"/>
        <v>#REF!</v>
      </c>
      <c r="BF3" s="14" t="e">
        <f t="shared" si="1"/>
        <v>#REF!</v>
      </c>
      <c r="BG3" s="14" t="e">
        <f t="shared" si="1"/>
        <v>#REF!</v>
      </c>
      <c r="BH3" s="14" t="e">
        <f t="shared" si="1"/>
        <v>#REF!</v>
      </c>
      <c r="BI3" s="77">
        <f>SUM(BI4:BI26)</f>
        <v>1296474.6</v>
      </c>
      <c r="BJ3" s="77">
        <f>SUM(BJ4:BJ27)</f>
        <v>35.47000000004118</v>
      </c>
    </row>
    <row r="4" spans="1:62" s="6" customFormat="1" ht="33" customHeight="1">
      <c r="A4" s="35" t="s">
        <v>52</v>
      </c>
      <c r="B4" s="35"/>
      <c r="C4" s="35"/>
      <c r="D4" s="35"/>
      <c r="E4" s="36">
        <v>18222.96</v>
      </c>
      <c r="F4" s="36"/>
      <c r="G4" s="34"/>
      <c r="H4" s="34"/>
      <c r="I4" s="34">
        <v>18222.96</v>
      </c>
      <c r="J4" s="34"/>
      <c r="K4" s="34"/>
      <c r="L4" s="34"/>
      <c r="M4" s="34">
        <v>21222.96</v>
      </c>
      <c r="N4" s="34">
        <v>34958.13</v>
      </c>
      <c r="O4" s="34">
        <v>21758.13</v>
      </c>
      <c r="P4" s="34">
        <v>21758.13</v>
      </c>
      <c r="Q4" s="34">
        <v>21758.13</v>
      </c>
      <c r="R4" s="34">
        <v>21758.13</v>
      </c>
      <c r="S4" s="34">
        <v>23358.13</v>
      </c>
      <c r="T4" s="34">
        <v>21741.13</v>
      </c>
      <c r="U4" s="34">
        <v>20207.78</v>
      </c>
      <c r="V4" s="34">
        <v>20207.78</v>
      </c>
      <c r="W4" s="14">
        <f>E4+I4+M4+N4+O4+P4+Q4+R4+S4+T4+U4+V4</f>
        <v>265174.35</v>
      </c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66">
        <f aca="true" t="shared" si="2" ref="BF4:BF29">SUM(C4:BC4)</f>
        <v>530348.7</v>
      </c>
      <c r="BG4" s="14"/>
      <c r="BH4" s="14"/>
      <c r="BI4" s="77">
        <v>250000</v>
      </c>
      <c r="BJ4" s="77">
        <f>BI4-W4</f>
        <v>-15174.349999999977</v>
      </c>
    </row>
    <row r="5" spans="1:62" s="6" customFormat="1" ht="34.5" customHeight="1">
      <c r="A5" s="35" t="s">
        <v>53</v>
      </c>
      <c r="B5" s="35"/>
      <c r="C5" s="35"/>
      <c r="D5" s="35"/>
      <c r="E5" s="36">
        <v>1147</v>
      </c>
      <c r="F5" s="36"/>
      <c r="G5" s="34"/>
      <c r="H5" s="34"/>
      <c r="I5" s="34">
        <v>862</v>
      </c>
      <c r="J5" s="34"/>
      <c r="K5" s="34"/>
      <c r="L5" s="34"/>
      <c r="M5" s="34">
        <v>2188</v>
      </c>
      <c r="N5" s="34">
        <v>690</v>
      </c>
      <c r="O5" s="34">
        <v>960</v>
      </c>
      <c r="P5" s="34">
        <v>460</v>
      </c>
      <c r="Q5" s="34">
        <v>285</v>
      </c>
      <c r="R5" s="34">
        <v>860</v>
      </c>
      <c r="S5" s="34">
        <v>0</v>
      </c>
      <c r="T5" s="34">
        <v>217</v>
      </c>
      <c r="U5" s="34">
        <v>0</v>
      </c>
      <c r="V5" s="34">
        <v>395</v>
      </c>
      <c r="W5" s="14">
        <f aca="true" t="shared" si="3" ref="W5:W25">E5+I5+M5+N5+O5+P5+Q5+R5+S5+T5+U5+V5</f>
        <v>8064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66">
        <f t="shared" si="2"/>
        <v>16128</v>
      </c>
      <c r="BG5" s="14"/>
      <c r="BH5" s="14">
        <v>6324</v>
      </c>
      <c r="BI5" s="77">
        <v>20000</v>
      </c>
      <c r="BJ5" s="77">
        <f aca="true" t="shared" si="4" ref="BJ5:BJ25">BI5-W5</f>
        <v>11936</v>
      </c>
    </row>
    <row r="6" spans="1:62" s="6" customFormat="1" ht="39.75" customHeight="1">
      <c r="A6" s="35" t="s">
        <v>54</v>
      </c>
      <c r="B6" s="35"/>
      <c r="C6" s="35"/>
      <c r="D6" s="35"/>
      <c r="E6" s="36">
        <v>24900</v>
      </c>
      <c r="F6" s="36"/>
      <c r="G6" s="34"/>
      <c r="H6" s="34"/>
      <c r="I6" s="34">
        <v>24900</v>
      </c>
      <c r="J6" s="34"/>
      <c r="K6" s="34"/>
      <c r="L6" s="34"/>
      <c r="M6" s="34">
        <v>31900</v>
      </c>
      <c r="N6" s="34">
        <v>36328.85</v>
      </c>
      <c r="O6" s="34">
        <v>25700</v>
      </c>
      <c r="P6" s="34">
        <v>25700</v>
      </c>
      <c r="Q6" s="34">
        <v>25700</v>
      </c>
      <c r="R6" s="34">
        <v>25700</v>
      </c>
      <c r="S6" s="34">
        <v>25700</v>
      </c>
      <c r="T6" s="34">
        <v>28112</v>
      </c>
      <c r="U6" s="34">
        <v>30884</v>
      </c>
      <c r="V6" s="34">
        <v>36172</v>
      </c>
      <c r="W6" s="14">
        <f t="shared" si="3"/>
        <v>341696.85</v>
      </c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66">
        <f t="shared" si="2"/>
        <v>683393.7</v>
      </c>
      <c r="BG6" s="14"/>
      <c r="BH6" s="14"/>
      <c r="BI6" s="77">
        <v>322000</v>
      </c>
      <c r="BJ6" s="77">
        <f t="shared" si="4"/>
        <v>-19696.849999999977</v>
      </c>
    </row>
    <row r="7" spans="1:62" s="6" customFormat="1" ht="39.75" customHeight="1">
      <c r="A7" s="35" t="s">
        <v>55</v>
      </c>
      <c r="B7" s="35"/>
      <c r="C7" s="35"/>
      <c r="D7" s="35"/>
      <c r="E7" s="36">
        <v>4989.4</v>
      </c>
      <c r="F7" s="36"/>
      <c r="G7" s="34"/>
      <c r="H7" s="34"/>
      <c r="I7" s="34">
        <v>4989.4</v>
      </c>
      <c r="J7" s="34"/>
      <c r="K7" s="34"/>
      <c r="L7" s="34"/>
      <c r="M7" s="34">
        <v>4989.4</v>
      </c>
      <c r="N7" s="34">
        <v>7297.97</v>
      </c>
      <c r="O7" s="34">
        <v>5191.4</v>
      </c>
      <c r="P7" s="34">
        <v>5191.4</v>
      </c>
      <c r="Q7" s="34">
        <v>5191.4</v>
      </c>
      <c r="R7" s="34">
        <v>5191.4</v>
      </c>
      <c r="S7" s="34">
        <v>25047.8</v>
      </c>
      <c r="T7" s="34">
        <v>10475.81</v>
      </c>
      <c r="U7" s="34">
        <v>5876.08</v>
      </c>
      <c r="V7" s="34">
        <v>16321.2</v>
      </c>
      <c r="W7" s="14">
        <f t="shared" si="3"/>
        <v>100752.66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66">
        <f t="shared" si="2"/>
        <v>201505.32</v>
      </c>
      <c r="BG7" s="14"/>
      <c r="BH7" s="14">
        <v>6325</v>
      </c>
      <c r="BI7" s="77">
        <v>125000</v>
      </c>
      <c r="BJ7" s="77">
        <f t="shared" si="4"/>
        <v>24247.339999999997</v>
      </c>
    </row>
    <row r="8" spans="1:62" s="6" customFormat="1" ht="35.25" customHeight="1">
      <c r="A8" s="35" t="s">
        <v>56</v>
      </c>
      <c r="B8" s="35"/>
      <c r="C8" s="35"/>
      <c r="D8" s="35"/>
      <c r="E8" s="36">
        <v>1200</v>
      </c>
      <c r="F8" s="36"/>
      <c r="G8" s="34"/>
      <c r="H8" s="34"/>
      <c r="I8" s="34">
        <v>1200</v>
      </c>
      <c r="J8" s="34"/>
      <c r="K8" s="34"/>
      <c r="L8" s="34"/>
      <c r="M8" s="34">
        <v>0</v>
      </c>
      <c r="N8" s="34">
        <v>0</v>
      </c>
      <c r="O8" s="34">
        <v>0</v>
      </c>
      <c r="P8" s="34">
        <v>1800</v>
      </c>
      <c r="Q8" s="34">
        <v>900</v>
      </c>
      <c r="R8" s="34">
        <v>800</v>
      </c>
      <c r="S8" s="34">
        <v>800</v>
      </c>
      <c r="T8" s="34">
        <v>800</v>
      </c>
      <c r="U8" s="34">
        <v>3800</v>
      </c>
      <c r="V8" s="34">
        <v>800</v>
      </c>
      <c r="W8" s="14">
        <f t="shared" si="3"/>
        <v>12100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66">
        <f t="shared" si="2"/>
        <v>24200</v>
      </c>
      <c r="BG8" s="14"/>
      <c r="BH8" s="14"/>
      <c r="BI8" s="77">
        <v>17000</v>
      </c>
      <c r="BJ8" s="77">
        <f t="shared" si="4"/>
        <v>4900</v>
      </c>
    </row>
    <row r="9" spans="1:62" s="6" customFormat="1" ht="39.75" customHeight="1">
      <c r="A9" s="35" t="s">
        <v>57</v>
      </c>
      <c r="B9" s="35"/>
      <c r="C9" s="35"/>
      <c r="D9" s="35"/>
      <c r="E9" s="36">
        <v>800</v>
      </c>
      <c r="F9" s="36"/>
      <c r="G9" s="34"/>
      <c r="H9" s="34"/>
      <c r="I9" s="34">
        <v>800</v>
      </c>
      <c r="J9" s="34"/>
      <c r="K9" s="34"/>
      <c r="L9" s="34"/>
      <c r="M9" s="34">
        <v>0</v>
      </c>
      <c r="N9" s="34">
        <v>0</v>
      </c>
      <c r="O9" s="34">
        <v>800</v>
      </c>
      <c r="P9" s="34">
        <v>800</v>
      </c>
      <c r="Q9" s="34">
        <v>3000</v>
      </c>
      <c r="R9" s="34">
        <v>1000</v>
      </c>
      <c r="S9" s="34">
        <v>4000</v>
      </c>
      <c r="T9" s="34">
        <v>0</v>
      </c>
      <c r="U9" s="34">
        <v>2800</v>
      </c>
      <c r="V9" s="34">
        <v>2500</v>
      </c>
      <c r="W9" s="14">
        <f t="shared" si="3"/>
        <v>16500</v>
      </c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66">
        <f t="shared" si="2"/>
        <v>33000</v>
      </c>
      <c r="BG9" s="14"/>
      <c r="BH9" s="14">
        <v>6326</v>
      </c>
      <c r="BI9" s="77">
        <v>20000</v>
      </c>
      <c r="BJ9" s="77">
        <f t="shared" si="4"/>
        <v>3500</v>
      </c>
    </row>
    <row r="10" spans="1:62" s="6" customFormat="1" ht="37.5" customHeight="1">
      <c r="A10" s="35" t="s">
        <v>58</v>
      </c>
      <c r="B10" s="35"/>
      <c r="C10" s="35"/>
      <c r="D10" s="35"/>
      <c r="E10" s="36">
        <v>7000</v>
      </c>
      <c r="F10" s="36"/>
      <c r="G10" s="34"/>
      <c r="H10" s="34"/>
      <c r="I10" s="34">
        <v>0</v>
      </c>
      <c r="J10" s="34"/>
      <c r="K10" s="34"/>
      <c r="L10" s="34"/>
      <c r="M10" s="34">
        <v>0</v>
      </c>
      <c r="N10" s="79">
        <v>0</v>
      </c>
      <c r="O10" s="34">
        <v>0</v>
      </c>
      <c r="P10" s="34">
        <v>34441</v>
      </c>
      <c r="Q10" s="34">
        <v>24026</v>
      </c>
      <c r="R10" s="34">
        <v>41035</v>
      </c>
      <c r="S10" s="34">
        <v>40550</v>
      </c>
      <c r="T10" s="34">
        <v>2113</v>
      </c>
      <c r="U10" s="34">
        <v>25076.6</v>
      </c>
      <c r="V10" s="34">
        <v>0</v>
      </c>
      <c r="W10" s="14">
        <f t="shared" si="3"/>
        <v>174241.6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66">
        <f t="shared" si="2"/>
        <v>348483.2</v>
      </c>
      <c r="BG10" s="14"/>
      <c r="BH10" s="14"/>
      <c r="BI10" s="77">
        <v>140000</v>
      </c>
      <c r="BJ10" s="77">
        <f t="shared" si="4"/>
        <v>-34241.600000000006</v>
      </c>
    </row>
    <row r="11" spans="1:62" s="6" customFormat="1" ht="38.25" customHeight="1">
      <c r="A11" s="35" t="s">
        <v>59</v>
      </c>
      <c r="B11" s="35"/>
      <c r="C11" s="35"/>
      <c r="D11" s="35"/>
      <c r="E11" s="36">
        <v>435</v>
      </c>
      <c r="F11" s="36"/>
      <c r="G11" s="34"/>
      <c r="H11" s="34"/>
      <c r="I11" s="34">
        <v>2315</v>
      </c>
      <c r="J11" s="34"/>
      <c r="K11" s="34"/>
      <c r="L11" s="34"/>
      <c r="M11" s="34">
        <v>0</v>
      </c>
      <c r="N11" s="34">
        <v>186</v>
      </c>
      <c r="O11" s="34">
        <v>0</v>
      </c>
      <c r="P11" s="34">
        <v>8848</v>
      </c>
      <c r="Q11" s="34">
        <v>15158</v>
      </c>
      <c r="R11" s="34">
        <v>0</v>
      </c>
      <c r="S11" s="34">
        <v>0</v>
      </c>
      <c r="T11" s="34">
        <v>0</v>
      </c>
      <c r="U11" s="34">
        <v>0</v>
      </c>
      <c r="V11" s="34">
        <v>500</v>
      </c>
      <c r="W11" s="14">
        <f t="shared" si="3"/>
        <v>27442</v>
      </c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66">
        <f t="shared" si="2"/>
        <v>54884</v>
      </c>
      <c r="BG11" s="14"/>
      <c r="BH11" s="14">
        <v>6350</v>
      </c>
      <c r="BI11" s="77">
        <v>100000</v>
      </c>
      <c r="BJ11" s="77">
        <f t="shared" si="4"/>
        <v>72558</v>
      </c>
    </row>
    <row r="12" spans="1:62" s="6" customFormat="1" ht="39.75" customHeight="1">
      <c r="A12" s="35" t="s">
        <v>60</v>
      </c>
      <c r="B12" s="35"/>
      <c r="C12" s="35"/>
      <c r="D12" s="35"/>
      <c r="E12" s="36">
        <v>410</v>
      </c>
      <c r="F12" s="36"/>
      <c r="G12" s="34"/>
      <c r="H12" s="34"/>
      <c r="I12" s="34">
        <v>570</v>
      </c>
      <c r="J12" s="34"/>
      <c r="K12" s="34"/>
      <c r="L12" s="34"/>
      <c r="M12" s="34">
        <v>570</v>
      </c>
      <c r="N12" s="34">
        <v>690</v>
      </c>
      <c r="O12" s="34">
        <v>600</v>
      </c>
      <c r="P12" s="34">
        <v>1068.21</v>
      </c>
      <c r="Q12" s="34">
        <v>971.8</v>
      </c>
      <c r="R12" s="34">
        <v>1020.71</v>
      </c>
      <c r="S12" s="34">
        <v>958.21</v>
      </c>
      <c r="T12" s="34">
        <v>698.98</v>
      </c>
      <c r="U12" s="34">
        <v>1017.5</v>
      </c>
      <c r="V12" s="34">
        <v>1154.71</v>
      </c>
      <c r="W12" s="14">
        <f t="shared" si="3"/>
        <v>9730.119999999999</v>
      </c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66">
        <f t="shared" si="2"/>
        <v>19460.239999999998</v>
      </c>
      <c r="BG12" s="14"/>
      <c r="BH12" s="14"/>
      <c r="BI12" s="77">
        <v>5000</v>
      </c>
      <c r="BJ12" s="77">
        <f t="shared" si="4"/>
        <v>-4730.119999999999</v>
      </c>
    </row>
    <row r="13" spans="1:62" s="6" customFormat="1" ht="40.5" customHeight="1">
      <c r="A13" s="35" t="s">
        <v>61</v>
      </c>
      <c r="B13" s="35"/>
      <c r="C13" s="35"/>
      <c r="D13" s="35"/>
      <c r="E13" s="36">
        <v>0</v>
      </c>
      <c r="F13" s="36"/>
      <c r="G13" s="34"/>
      <c r="H13" s="34"/>
      <c r="I13" s="34">
        <v>0</v>
      </c>
      <c r="J13" s="34"/>
      <c r="K13" s="34"/>
      <c r="L13" s="34"/>
      <c r="M13" s="34">
        <v>0</v>
      </c>
      <c r="N13" s="34">
        <v>4500</v>
      </c>
      <c r="O13" s="34">
        <v>2500</v>
      </c>
      <c r="P13" s="34">
        <v>5500</v>
      </c>
      <c r="Q13" s="34">
        <v>0</v>
      </c>
      <c r="R13" s="34">
        <v>1750</v>
      </c>
      <c r="S13" s="34">
        <v>0</v>
      </c>
      <c r="T13" s="34">
        <v>0</v>
      </c>
      <c r="U13" s="34">
        <v>0</v>
      </c>
      <c r="V13" s="34">
        <v>0</v>
      </c>
      <c r="W13" s="14">
        <f t="shared" si="3"/>
        <v>14250</v>
      </c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66">
        <f t="shared" si="2"/>
        <v>28500</v>
      </c>
      <c r="BG13" s="14"/>
      <c r="BH13" s="14"/>
      <c r="BI13" s="77">
        <v>18000</v>
      </c>
      <c r="BJ13" s="77">
        <f t="shared" si="4"/>
        <v>3750</v>
      </c>
    </row>
    <row r="14" spans="1:62" s="6" customFormat="1" ht="34.5" customHeight="1">
      <c r="A14" s="35" t="s">
        <v>62</v>
      </c>
      <c r="B14" s="35"/>
      <c r="C14" s="35"/>
      <c r="D14" s="35"/>
      <c r="E14" s="36">
        <v>1219</v>
      </c>
      <c r="F14" s="36"/>
      <c r="G14" s="34"/>
      <c r="H14" s="34"/>
      <c r="I14" s="34">
        <v>1500</v>
      </c>
      <c r="J14" s="34"/>
      <c r="K14" s="34"/>
      <c r="L14" s="34"/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16000</v>
      </c>
      <c r="T14" s="34">
        <v>0</v>
      </c>
      <c r="U14" s="34">
        <v>3500</v>
      </c>
      <c r="V14" s="34">
        <v>0</v>
      </c>
      <c r="W14" s="14">
        <f t="shared" si="3"/>
        <v>22219</v>
      </c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66">
        <f t="shared" si="2"/>
        <v>44438</v>
      </c>
      <c r="BG14" s="14"/>
      <c r="BH14" s="14"/>
      <c r="BI14" s="77">
        <v>20000</v>
      </c>
      <c r="BJ14" s="77">
        <f t="shared" si="4"/>
        <v>-2219</v>
      </c>
    </row>
    <row r="15" spans="1:62" s="6" customFormat="1" ht="42" customHeight="1">
      <c r="A15" s="35" t="s">
        <v>63</v>
      </c>
      <c r="B15" s="35"/>
      <c r="C15" s="35"/>
      <c r="D15" s="35"/>
      <c r="E15" s="36">
        <v>0</v>
      </c>
      <c r="F15" s="36"/>
      <c r="G15" s="34"/>
      <c r="H15" s="34"/>
      <c r="I15" s="34">
        <v>0</v>
      </c>
      <c r="J15" s="34"/>
      <c r="K15" s="34"/>
      <c r="L15" s="34"/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21600</v>
      </c>
      <c r="S15" s="34">
        <v>0</v>
      </c>
      <c r="T15" s="34">
        <v>0</v>
      </c>
      <c r="U15" s="34">
        <v>0</v>
      </c>
      <c r="V15" s="34">
        <v>0</v>
      </c>
      <c r="W15" s="14">
        <f t="shared" si="3"/>
        <v>21600</v>
      </c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66">
        <f t="shared" si="2"/>
        <v>43200</v>
      </c>
      <c r="BG15" s="14"/>
      <c r="BH15" s="14"/>
      <c r="BI15" s="77">
        <v>22000</v>
      </c>
      <c r="BJ15" s="77">
        <f t="shared" si="4"/>
        <v>400</v>
      </c>
    </row>
    <row r="16" spans="1:62" s="6" customFormat="1" ht="40.5" customHeight="1">
      <c r="A16" s="35" t="s">
        <v>64</v>
      </c>
      <c r="B16" s="35"/>
      <c r="C16" s="35"/>
      <c r="D16" s="35"/>
      <c r="E16" s="36">
        <v>0</v>
      </c>
      <c r="F16" s="36"/>
      <c r="G16" s="34"/>
      <c r="H16" s="34"/>
      <c r="I16" s="34">
        <v>0</v>
      </c>
      <c r="J16" s="34"/>
      <c r="K16" s="34"/>
      <c r="L16" s="34"/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25274.54</v>
      </c>
      <c r="T16" s="34">
        <v>0</v>
      </c>
      <c r="U16" s="34">
        <v>0</v>
      </c>
      <c r="V16" s="34">
        <v>0</v>
      </c>
      <c r="W16" s="14">
        <f t="shared" si="3"/>
        <v>25274.54</v>
      </c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66">
        <f t="shared" si="2"/>
        <v>50549.08</v>
      </c>
      <c r="BG16" s="14"/>
      <c r="BH16" s="14"/>
      <c r="BI16" s="77">
        <v>20000</v>
      </c>
      <c r="BJ16" s="77">
        <f t="shared" si="4"/>
        <v>-5274.540000000001</v>
      </c>
    </row>
    <row r="17" spans="1:62" s="6" customFormat="1" ht="37.5" customHeight="1">
      <c r="A17" s="35" t="s">
        <v>65</v>
      </c>
      <c r="B17" s="35"/>
      <c r="C17" s="35"/>
      <c r="D17" s="35"/>
      <c r="E17" s="36">
        <v>0</v>
      </c>
      <c r="F17" s="36"/>
      <c r="G17" s="34"/>
      <c r="H17" s="34"/>
      <c r="I17" s="34">
        <v>1000</v>
      </c>
      <c r="J17" s="34"/>
      <c r="K17" s="34"/>
      <c r="L17" s="34"/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4000</v>
      </c>
      <c r="T17" s="34">
        <v>0</v>
      </c>
      <c r="U17" s="34">
        <v>0</v>
      </c>
      <c r="V17" s="34">
        <v>0</v>
      </c>
      <c r="W17" s="14">
        <f t="shared" si="3"/>
        <v>5000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66">
        <f t="shared" si="2"/>
        <v>10000</v>
      </c>
      <c r="BG17" s="14"/>
      <c r="BH17" s="14"/>
      <c r="BI17" s="77">
        <v>6000</v>
      </c>
      <c r="BJ17" s="77">
        <f t="shared" si="4"/>
        <v>1000</v>
      </c>
    </row>
    <row r="18" spans="1:62" s="6" customFormat="1" ht="36.75" customHeight="1">
      <c r="A18" s="35" t="s">
        <v>66</v>
      </c>
      <c r="B18" s="35"/>
      <c r="C18" s="35"/>
      <c r="D18" s="35"/>
      <c r="E18" s="36">
        <v>260</v>
      </c>
      <c r="F18" s="36"/>
      <c r="G18" s="34"/>
      <c r="H18" s="34"/>
      <c r="I18" s="34">
        <v>0</v>
      </c>
      <c r="J18" s="34"/>
      <c r="K18" s="34"/>
      <c r="L18" s="34"/>
      <c r="M18" s="34">
        <v>1000</v>
      </c>
      <c r="N18" s="34">
        <v>8190.2</v>
      </c>
      <c r="O18" s="34">
        <v>0</v>
      </c>
      <c r="P18" s="34">
        <v>477</v>
      </c>
      <c r="Q18" s="34">
        <v>1021</v>
      </c>
      <c r="R18" s="34">
        <v>380</v>
      </c>
      <c r="S18" s="34">
        <v>407</v>
      </c>
      <c r="T18" s="34">
        <v>10450</v>
      </c>
      <c r="U18" s="34">
        <v>4504</v>
      </c>
      <c r="V18" s="34">
        <v>1150</v>
      </c>
      <c r="W18" s="14">
        <f t="shared" si="3"/>
        <v>27839.2</v>
      </c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66">
        <f t="shared" si="2"/>
        <v>55678.4</v>
      </c>
      <c r="BG18" s="14"/>
      <c r="BH18" s="14"/>
      <c r="BI18" s="77">
        <v>43074.6</v>
      </c>
      <c r="BJ18" s="77">
        <f t="shared" si="4"/>
        <v>15235.399999999998</v>
      </c>
    </row>
    <row r="19" spans="1:62" s="6" customFormat="1" ht="38.25" customHeight="1">
      <c r="A19" s="35" t="s">
        <v>67</v>
      </c>
      <c r="B19" s="35"/>
      <c r="C19" s="35"/>
      <c r="D19" s="35"/>
      <c r="E19" s="36">
        <v>87.75</v>
      </c>
      <c r="F19" s="36"/>
      <c r="G19" s="34"/>
      <c r="H19" s="34"/>
      <c r="I19" s="34">
        <v>0</v>
      </c>
      <c r="J19" s="34"/>
      <c r="K19" s="34"/>
      <c r="L19" s="34"/>
      <c r="M19" s="34">
        <v>6220</v>
      </c>
      <c r="N19" s="34">
        <v>195</v>
      </c>
      <c r="O19" s="34">
        <v>15825</v>
      </c>
      <c r="P19" s="34">
        <v>0</v>
      </c>
      <c r="Q19" s="34">
        <v>0</v>
      </c>
      <c r="R19" s="34">
        <v>1020</v>
      </c>
      <c r="S19" s="34">
        <v>0</v>
      </c>
      <c r="T19" s="34">
        <v>1962</v>
      </c>
      <c r="U19" s="34">
        <v>1500</v>
      </c>
      <c r="V19" s="34">
        <v>20000</v>
      </c>
      <c r="W19" s="14">
        <f t="shared" si="3"/>
        <v>46809.75</v>
      </c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66">
        <f t="shared" si="2"/>
        <v>93619.5</v>
      </c>
      <c r="BG19" s="14"/>
      <c r="BH19" s="14"/>
      <c r="BI19" s="77">
        <v>50000</v>
      </c>
      <c r="BJ19" s="77">
        <f t="shared" si="4"/>
        <v>3190.25</v>
      </c>
    </row>
    <row r="20" spans="1:62" s="6" customFormat="1" ht="39.75" customHeight="1">
      <c r="A20" s="35" t="s">
        <v>68</v>
      </c>
      <c r="B20" s="35"/>
      <c r="C20" s="35"/>
      <c r="D20" s="35"/>
      <c r="E20" s="36">
        <v>0</v>
      </c>
      <c r="F20" s="36"/>
      <c r="G20" s="34"/>
      <c r="H20" s="34"/>
      <c r="I20" s="34">
        <v>0</v>
      </c>
      <c r="J20" s="34"/>
      <c r="K20" s="34"/>
      <c r="L20" s="34"/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14">
        <f t="shared" si="3"/>
        <v>0</v>
      </c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66">
        <f t="shared" si="2"/>
        <v>0</v>
      </c>
      <c r="BG20" s="14"/>
      <c r="BH20" s="14"/>
      <c r="BI20" s="77">
        <v>2000</v>
      </c>
      <c r="BJ20" s="77">
        <f t="shared" si="4"/>
        <v>2000</v>
      </c>
    </row>
    <row r="21" spans="1:62" s="6" customFormat="1" ht="34.5" customHeight="1">
      <c r="A21" s="35" t="s">
        <v>69</v>
      </c>
      <c r="B21" s="35"/>
      <c r="C21" s="35"/>
      <c r="D21" s="35"/>
      <c r="E21" s="36">
        <v>1700</v>
      </c>
      <c r="F21" s="36"/>
      <c r="G21" s="34"/>
      <c r="H21" s="34"/>
      <c r="I21" s="34">
        <v>1700</v>
      </c>
      <c r="J21" s="34"/>
      <c r="K21" s="34"/>
      <c r="L21" s="34"/>
      <c r="M21" s="34">
        <v>1700</v>
      </c>
      <c r="N21" s="34">
        <v>1700</v>
      </c>
      <c r="O21" s="34">
        <v>1200</v>
      </c>
      <c r="P21" s="34">
        <v>1200</v>
      </c>
      <c r="Q21" s="34">
        <v>1200</v>
      </c>
      <c r="R21" s="34">
        <v>0</v>
      </c>
      <c r="S21" s="34">
        <v>3876</v>
      </c>
      <c r="T21" s="34">
        <v>0</v>
      </c>
      <c r="U21" s="34">
        <v>2900</v>
      </c>
      <c r="V21" s="34">
        <v>0</v>
      </c>
      <c r="W21" s="14">
        <f t="shared" si="3"/>
        <v>17176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66">
        <f t="shared" si="2"/>
        <v>34352</v>
      </c>
      <c r="BG21" s="14"/>
      <c r="BH21" s="14"/>
      <c r="BI21" s="77">
        <v>20400</v>
      </c>
      <c r="BJ21" s="77">
        <f t="shared" si="4"/>
        <v>3224</v>
      </c>
    </row>
    <row r="22" spans="1:62" s="6" customFormat="1" ht="33" customHeight="1">
      <c r="A22" s="35" t="s">
        <v>70</v>
      </c>
      <c r="B22" s="35"/>
      <c r="C22" s="35"/>
      <c r="D22" s="35"/>
      <c r="E22" s="36">
        <v>1758.11</v>
      </c>
      <c r="F22" s="36"/>
      <c r="G22" s="34"/>
      <c r="H22" s="34"/>
      <c r="I22" s="34">
        <v>10200.19</v>
      </c>
      <c r="J22" s="34"/>
      <c r="K22" s="34"/>
      <c r="L22" s="34"/>
      <c r="M22" s="34">
        <v>802.5</v>
      </c>
      <c r="N22" s="34">
        <v>16098.69</v>
      </c>
      <c r="O22" s="34">
        <v>1974.55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11273.6</v>
      </c>
      <c r="V22" s="34">
        <v>1103.97</v>
      </c>
      <c r="W22" s="14">
        <f t="shared" si="3"/>
        <v>43211.61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66">
        <f t="shared" si="2"/>
        <v>86423.22</v>
      </c>
      <c r="BG22" s="14"/>
      <c r="BH22" s="14"/>
      <c r="BI22" s="77">
        <v>0</v>
      </c>
      <c r="BJ22" s="77">
        <f>BI22-W22</f>
        <v>-43211.61</v>
      </c>
    </row>
    <row r="23" spans="1:62" s="6" customFormat="1" ht="34.5" customHeight="1">
      <c r="A23" s="35" t="s">
        <v>76</v>
      </c>
      <c r="B23" s="35"/>
      <c r="C23" s="35"/>
      <c r="D23" s="35"/>
      <c r="E23" s="36">
        <v>0</v>
      </c>
      <c r="F23" s="36"/>
      <c r="G23" s="34"/>
      <c r="H23" s="34"/>
      <c r="I23" s="34">
        <v>7635.52</v>
      </c>
      <c r="J23" s="34"/>
      <c r="K23" s="34"/>
      <c r="L23" s="34"/>
      <c r="M23" s="34">
        <v>0</v>
      </c>
      <c r="N23" s="34">
        <v>0</v>
      </c>
      <c r="O23" s="34">
        <v>0</v>
      </c>
      <c r="P23" s="34">
        <v>0</v>
      </c>
      <c r="Q23" s="34">
        <v>15.66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14">
        <f t="shared" si="3"/>
        <v>7651.18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66">
        <f t="shared" si="2"/>
        <v>15302.36</v>
      </c>
      <c r="BG23" s="14"/>
      <c r="BH23" s="14"/>
      <c r="BI23" s="77">
        <v>0</v>
      </c>
      <c r="BJ23" s="77">
        <f t="shared" si="4"/>
        <v>-7651.18</v>
      </c>
    </row>
    <row r="24" spans="1:62" s="6" customFormat="1" ht="37.5" customHeight="1">
      <c r="A24" s="35" t="s">
        <v>92</v>
      </c>
      <c r="B24" s="35"/>
      <c r="C24" s="35"/>
      <c r="D24" s="35"/>
      <c r="E24" s="36">
        <v>0</v>
      </c>
      <c r="F24" s="36"/>
      <c r="G24" s="34"/>
      <c r="H24" s="34"/>
      <c r="I24" s="34">
        <v>0</v>
      </c>
      <c r="J24" s="34"/>
      <c r="K24" s="34"/>
      <c r="L24" s="34"/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6556.27</v>
      </c>
      <c r="S24" s="34">
        <v>0</v>
      </c>
      <c r="T24" s="34">
        <v>0</v>
      </c>
      <c r="U24" s="34">
        <v>0</v>
      </c>
      <c r="V24" s="34">
        <v>0</v>
      </c>
      <c r="W24" s="14">
        <f t="shared" si="3"/>
        <v>6556.27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66">
        <f t="shared" si="2"/>
        <v>13112.54</v>
      </c>
      <c r="BG24" s="14"/>
      <c r="BH24" s="14"/>
      <c r="BI24" s="77">
        <v>0</v>
      </c>
      <c r="BJ24" s="77">
        <f t="shared" si="4"/>
        <v>-6556.27</v>
      </c>
    </row>
    <row r="25" spans="1:62" s="6" customFormat="1" ht="39" customHeight="1">
      <c r="A25" s="35" t="s">
        <v>103</v>
      </c>
      <c r="B25" s="35"/>
      <c r="C25" s="35"/>
      <c r="D25" s="35"/>
      <c r="E25" s="36">
        <v>0</v>
      </c>
      <c r="F25" s="36"/>
      <c r="G25" s="34"/>
      <c r="H25" s="34"/>
      <c r="I25" s="34">
        <v>0</v>
      </c>
      <c r="J25" s="34"/>
      <c r="K25" s="34"/>
      <c r="L25" s="34"/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7150</v>
      </c>
      <c r="S25" s="34">
        <v>0</v>
      </c>
      <c r="T25" s="34">
        <v>0</v>
      </c>
      <c r="U25" s="34">
        <v>0</v>
      </c>
      <c r="V25" s="34">
        <v>0</v>
      </c>
      <c r="W25" s="14">
        <f t="shared" si="3"/>
        <v>7150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66">
        <f t="shared" si="2"/>
        <v>14300</v>
      </c>
      <c r="BG25" s="14"/>
      <c r="BH25" s="14"/>
      <c r="BI25" s="77">
        <v>0</v>
      </c>
      <c r="BJ25" s="77">
        <f t="shared" si="4"/>
        <v>-7150</v>
      </c>
    </row>
    <row r="26" spans="1:62" s="16" customFormat="1" ht="37.5" customHeight="1">
      <c r="A26" s="65" t="s">
        <v>104</v>
      </c>
      <c r="B26" s="65"/>
      <c r="C26" s="65"/>
      <c r="D26" s="65"/>
      <c r="E26" s="78"/>
      <c r="F26" s="34">
        <v>8000</v>
      </c>
      <c r="G26" s="34"/>
      <c r="H26" s="34"/>
      <c r="I26" s="34">
        <v>0</v>
      </c>
      <c r="J26" s="34"/>
      <c r="K26" s="34"/>
      <c r="L26" s="34"/>
      <c r="M26" s="34">
        <v>8000</v>
      </c>
      <c r="N26" s="34">
        <v>8000</v>
      </c>
      <c r="O26" s="34">
        <v>8000</v>
      </c>
      <c r="P26" s="34">
        <v>14846.06</v>
      </c>
      <c r="Q26" s="34">
        <v>8000</v>
      </c>
      <c r="R26" s="34">
        <v>0</v>
      </c>
      <c r="S26" s="34">
        <v>9374.32</v>
      </c>
      <c r="T26" s="34">
        <v>15189.1</v>
      </c>
      <c r="U26" s="34">
        <v>9790.52</v>
      </c>
      <c r="V26" s="34">
        <v>9200</v>
      </c>
      <c r="W26" s="14">
        <f>F26+I26+M26+N26+O26+P26+Q26+R26+S26+T26+U26+V26</f>
        <v>98400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66">
        <f t="shared" si="2"/>
        <v>196800</v>
      </c>
      <c r="BG26" s="14"/>
      <c r="BH26" s="14"/>
      <c r="BI26" s="77">
        <v>96000</v>
      </c>
      <c r="BJ26" s="77">
        <f>BI26-W26</f>
        <v>-2400</v>
      </c>
    </row>
    <row r="27" spans="1:62" s="6" customFormat="1" ht="22.5" customHeight="1">
      <c r="A27" s="65" t="s">
        <v>106</v>
      </c>
      <c r="B27" s="65"/>
      <c r="C27" s="65"/>
      <c r="D27" s="65"/>
      <c r="E27" s="2"/>
      <c r="F27" s="1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4">
        <v>1200</v>
      </c>
      <c r="T27" s="34"/>
      <c r="U27" s="34"/>
      <c r="V27" s="34">
        <v>1200</v>
      </c>
      <c r="W27" s="14">
        <f>S27+V27</f>
        <v>2400</v>
      </c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66">
        <f t="shared" si="2"/>
        <v>4800</v>
      </c>
      <c r="BG27" s="14"/>
      <c r="BH27" s="14"/>
      <c r="BI27" s="14">
        <v>0</v>
      </c>
      <c r="BJ27" s="14">
        <f>W27</f>
        <v>2400</v>
      </c>
    </row>
    <row r="28" spans="1:62" s="6" customFormat="1" ht="22.5" customHeight="1">
      <c r="A28" s="37"/>
      <c r="B28" s="37"/>
      <c r="C28" s="37"/>
      <c r="D28" s="37"/>
      <c r="E28" s="5"/>
      <c r="F28" s="63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4">
        <f t="shared" si="2"/>
        <v>0</v>
      </c>
      <c r="BG28" s="63"/>
      <c r="BH28" s="63"/>
      <c r="BI28" s="63"/>
      <c r="BJ28" s="63"/>
    </row>
    <row r="29" ht="24" customHeight="1">
      <c r="BF29" s="20">
        <f t="shared" si="2"/>
        <v>0</v>
      </c>
    </row>
    <row r="30" spans="42:54" ht="24" customHeight="1">
      <c r="AP30" s="21"/>
      <c r="AQ30" s="22"/>
      <c r="AR30" s="38"/>
      <c r="AS30" s="39"/>
      <c r="AT30" s="18"/>
      <c r="AV30" s="38"/>
      <c r="AW30" s="39"/>
      <c r="AX30" s="18"/>
      <c r="AZ30" s="38"/>
      <c r="BA30" s="39"/>
      <c r="BB30" s="18"/>
    </row>
    <row r="31" spans="42:54" ht="15.75" customHeight="1">
      <c r="AP31" s="21">
        <v>41193</v>
      </c>
      <c r="AQ31" s="22" t="s">
        <v>12</v>
      </c>
      <c r="AR31" s="38"/>
      <c r="AS31" s="39"/>
      <c r="AT31" s="18">
        <v>600</v>
      </c>
      <c r="AV31" s="38"/>
      <c r="AW31" s="39"/>
      <c r="AX31" s="18">
        <v>600</v>
      </c>
      <c r="AZ31" s="38"/>
      <c r="BA31" s="39"/>
      <c r="BB31" s="18">
        <v>600</v>
      </c>
    </row>
    <row r="32" spans="42:54" ht="18.75">
      <c r="AP32" s="23">
        <v>41193</v>
      </c>
      <c r="AQ32" s="24" t="s">
        <v>13</v>
      </c>
      <c r="AR32" s="38" t="s">
        <v>14</v>
      </c>
      <c r="AS32" s="39"/>
      <c r="AT32" s="18">
        <v>1000</v>
      </c>
      <c r="AV32" s="38" t="s">
        <v>14</v>
      </c>
      <c r="AW32" s="39"/>
      <c r="AX32" s="18">
        <v>1000</v>
      </c>
      <c r="AZ32" s="38" t="s">
        <v>14</v>
      </c>
      <c r="BA32" s="39"/>
      <c r="BB32" s="18">
        <v>1000</v>
      </c>
    </row>
    <row r="33" ht="15" customHeight="1">
      <c r="BF33" s="20">
        <f>SUM(C33:BC33)</f>
        <v>0</v>
      </c>
    </row>
    <row r="34" ht="21" customHeight="1">
      <c r="AP34" s="25" t="s">
        <v>1</v>
      </c>
    </row>
    <row r="35" ht="21" customHeight="1"/>
    <row r="36" spans="42:55" ht="18.75">
      <c r="AP36" s="18" t="s">
        <v>2</v>
      </c>
      <c r="AQ36" s="18" t="s">
        <v>6</v>
      </c>
      <c r="AR36" s="41" t="s">
        <v>3</v>
      </c>
      <c r="AS36" s="41"/>
      <c r="AT36" s="18" t="s">
        <v>4</v>
      </c>
      <c r="AU36" s="18"/>
      <c r="AV36" s="41" t="s">
        <v>3</v>
      </c>
      <c r="AW36" s="41"/>
      <c r="AX36" s="18" t="s">
        <v>4</v>
      </c>
      <c r="AY36" s="18"/>
      <c r="AZ36" s="41" t="s">
        <v>3</v>
      </c>
      <c r="BA36" s="41"/>
      <c r="BB36" s="18" t="s">
        <v>4</v>
      </c>
      <c r="BC36" s="18"/>
    </row>
    <row r="37" spans="42:55" ht="18.75">
      <c r="AP37" s="21">
        <v>41205</v>
      </c>
      <c r="AQ37" s="22" t="s">
        <v>5</v>
      </c>
      <c r="AR37" s="47" t="s">
        <v>7</v>
      </c>
      <c r="AS37" s="47"/>
      <c r="AT37" s="18">
        <v>162</v>
      </c>
      <c r="AU37" s="18"/>
      <c r="AV37" s="47" t="s">
        <v>7</v>
      </c>
      <c r="AW37" s="47"/>
      <c r="AX37" s="18">
        <v>162</v>
      </c>
      <c r="AY37" s="18"/>
      <c r="AZ37" s="47" t="s">
        <v>7</v>
      </c>
      <c r="BA37" s="47"/>
      <c r="BB37" s="18">
        <v>162</v>
      </c>
      <c r="BC37" s="18"/>
    </row>
    <row r="38" spans="42:55" ht="18.75">
      <c r="AP38" s="21">
        <v>41198</v>
      </c>
      <c r="AQ38" s="22" t="s">
        <v>8</v>
      </c>
      <c r="AR38" s="47" t="s">
        <v>9</v>
      </c>
      <c r="AS38" s="47"/>
      <c r="AT38" s="18">
        <v>151</v>
      </c>
      <c r="AU38" s="18"/>
      <c r="AV38" s="47" t="s">
        <v>9</v>
      </c>
      <c r="AW38" s="47"/>
      <c r="AX38" s="18">
        <v>151</v>
      </c>
      <c r="AY38" s="18"/>
      <c r="AZ38" s="47" t="s">
        <v>9</v>
      </c>
      <c r="BA38" s="47"/>
      <c r="BB38" s="18">
        <v>151</v>
      </c>
      <c r="BC38" s="18"/>
    </row>
    <row r="39" spans="42:55" ht="18.75">
      <c r="AP39" s="21">
        <v>41193</v>
      </c>
      <c r="AQ39" s="22" t="s">
        <v>10</v>
      </c>
      <c r="AR39" s="38" t="s">
        <v>11</v>
      </c>
      <c r="AS39" s="39"/>
      <c r="AT39" s="18">
        <v>200</v>
      </c>
      <c r="AU39" s="44" t="s">
        <v>46</v>
      </c>
      <c r="AV39" s="38" t="s">
        <v>11</v>
      </c>
      <c r="AW39" s="39"/>
      <c r="AX39" s="18">
        <v>200</v>
      </c>
      <c r="AY39" s="44" t="s">
        <v>46</v>
      </c>
      <c r="AZ39" s="38" t="s">
        <v>11</v>
      </c>
      <c r="BA39" s="39"/>
      <c r="BB39" s="18">
        <v>200</v>
      </c>
      <c r="BC39" s="44" t="s">
        <v>46</v>
      </c>
    </row>
    <row r="40" spans="42:55" ht="37.5">
      <c r="AP40" s="21">
        <v>41193</v>
      </c>
      <c r="AQ40" s="22" t="s">
        <v>12</v>
      </c>
      <c r="AR40" s="38"/>
      <c r="AS40" s="39"/>
      <c r="AT40" s="18">
        <v>600</v>
      </c>
      <c r="AU40" s="45"/>
      <c r="AV40" s="38"/>
      <c r="AW40" s="39"/>
      <c r="AX40" s="18">
        <v>600</v>
      </c>
      <c r="AY40" s="45"/>
      <c r="AZ40" s="38"/>
      <c r="BA40" s="39"/>
      <c r="BB40" s="18">
        <v>600</v>
      </c>
      <c r="BC40" s="45"/>
    </row>
    <row r="41" spans="42:55" ht="18.75">
      <c r="AP41" s="23">
        <v>41193</v>
      </c>
      <c r="AQ41" s="24" t="s">
        <v>13</v>
      </c>
      <c r="AR41" s="38" t="s">
        <v>14</v>
      </c>
      <c r="AS41" s="39"/>
      <c r="AT41" s="18">
        <v>1000</v>
      </c>
      <c r="AU41" s="45"/>
      <c r="AV41" s="38" t="s">
        <v>14</v>
      </c>
      <c r="AW41" s="39"/>
      <c r="AX41" s="18">
        <v>1000</v>
      </c>
      <c r="AY41" s="45"/>
      <c r="AZ41" s="38" t="s">
        <v>14</v>
      </c>
      <c r="BA41" s="39"/>
      <c r="BB41" s="18">
        <v>1000</v>
      </c>
      <c r="BC41" s="45"/>
    </row>
    <row r="42" spans="42:55" ht="18.75">
      <c r="AP42" s="26"/>
      <c r="AQ42" s="27"/>
      <c r="AR42" s="41" t="s">
        <v>14</v>
      </c>
      <c r="AS42" s="41"/>
      <c r="AT42" s="18">
        <v>232</v>
      </c>
      <c r="AU42" s="45"/>
      <c r="AV42" s="41" t="s">
        <v>14</v>
      </c>
      <c r="AW42" s="41"/>
      <c r="AX42" s="18">
        <v>232</v>
      </c>
      <c r="AY42" s="45"/>
      <c r="AZ42" s="41" t="s">
        <v>14</v>
      </c>
      <c r="BA42" s="41"/>
      <c r="BB42" s="18">
        <v>232</v>
      </c>
      <c r="BC42" s="45"/>
    </row>
    <row r="43" spans="42:55" ht="18.75">
      <c r="AP43" s="26"/>
      <c r="AQ43" s="27"/>
      <c r="AR43" s="41" t="s">
        <v>14</v>
      </c>
      <c r="AS43" s="41"/>
      <c r="AT43" s="18">
        <v>206</v>
      </c>
      <c r="AU43" s="45"/>
      <c r="AV43" s="41" t="s">
        <v>14</v>
      </c>
      <c r="AW43" s="41"/>
      <c r="AX43" s="18">
        <v>206</v>
      </c>
      <c r="AY43" s="45"/>
      <c r="AZ43" s="41" t="s">
        <v>14</v>
      </c>
      <c r="BA43" s="41"/>
      <c r="BB43" s="18">
        <v>206</v>
      </c>
      <c r="BC43" s="45"/>
    </row>
    <row r="44" spans="42:55" ht="18.75">
      <c r="AP44" s="28"/>
      <c r="AQ44" s="29"/>
      <c r="AR44" s="41" t="s">
        <v>15</v>
      </c>
      <c r="AS44" s="41"/>
      <c r="AT44" s="18">
        <v>1049</v>
      </c>
      <c r="AU44" s="45"/>
      <c r="AV44" s="41" t="s">
        <v>15</v>
      </c>
      <c r="AW44" s="41"/>
      <c r="AX44" s="18">
        <v>1049</v>
      </c>
      <c r="AY44" s="45"/>
      <c r="AZ44" s="41" t="s">
        <v>15</v>
      </c>
      <c r="BA44" s="41"/>
      <c r="BB44" s="18">
        <v>1049</v>
      </c>
      <c r="BC44" s="45"/>
    </row>
    <row r="45" spans="42:55" ht="18" customHeight="1">
      <c r="AP45" s="21">
        <v>41193</v>
      </c>
      <c r="AQ45" s="53" t="s">
        <v>16</v>
      </c>
      <c r="AR45" s="41" t="s">
        <v>18</v>
      </c>
      <c r="AS45" s="41"/>
      <c r="AT45" s="18">
        <v>1008</v>
      </c>
      <c r="AU45" s="45"/>
      <c r="AV45" s="41" t="s">
        <v>18</v>
      </c>
      <c r="AW45" s="41"/>
      <c r="AX45" s="18">
        <v>1008</v>
      </c>
      <c r="AY45" s="45"/>
      <c r="AZ45" s="41" t="s">
        <v>18</v>
      </c>
      <c r="BA45" s="41"/>
      <c r="BB45" s="18">
        <v>1008</v>
      </c>
      <c r="BC45" s="45"/>
    </row>
    <row r="46" spans="42:55" ht="18.75">
      <c r="AP46" s="18"/>
      <c r="AQ46" s="54"/>
      <c r="AR46" s="41" t="s">
        <v>19</v>
      </c>
      <c r="AS46" s="41"/>
      <c r="AT46" s="18">
        <v>264</v>
      </c>
      <c r="AU46" s="45"/>
      <c r="AV46" s="41" t="s">
        <v>19</v>
      </c>
      <c r="AW46" s="41"/>
      <c r="AX46" s="18">
        <v>264</v>
      </c>
      <c r="AY46" s="45"/>
      <c r="AZ46" s="41" t="s">
        <v>19</v>
      </c>
      <c r="BA46" s="41"/>
      <c r="BB46" s="18">
        <v>264</v>
      </c>
      <c r="BC46" s="45"/>
    </row>
    <row r="47" spans="42:55" ht="18.75">
      <c r="AP47" s="18"/>
      <c r="AQ47" s="54"/>
      <c r="AR47" s="41" t="s">
        <v>17</v>
      </c>
      <c r="AS47" s="41"/>
      <c r="AT47" s="18">
        <v>19.6</v>
      </c>
      <c r="AU47" s="45"/>
      <c r="AV47" s="41" t="s">
        <v>17</v>
      </c>
      <c r="AW47" s="41"/>
      <c r="AX47" s="18">
        <v>19.6</v>
      </c>
      <c r="AY47" s="45"/>
      <c r="AZ47" s="41" t="s">
        <v>17</v>
      </c>
      <c r="BA47" s="41"/>
      <c r="BB47" s="18">
        <v>19.6</v>
      </c>
      <c r="BC47" s="45"/>
    </row>
    <row r="48" spans="42:55" ht="18.75">
      <c r="AP48" s="18"/>
      <c r="AQ48" s="55"/>
      <c r="AR48" s="42" t="s">
        <v>20</v>
      </c>
      <c r="AS48" s="43"/>
      <c r="AT48" s="18">
        <v>84</v>
      </c>
      <c r="AU48" s="45"/>
      <c r="AV48" s="42" t="s">
        <v>20</v>
      </c>
      <c r="AW48" s="43"/>
      <c r="AX48" s="18">
        <v>84</v>
      </c>
      <c r="AY48" s="45"/>
      <c r="AZ48" s="42" t="s">
        <v>20</v>
      </c>
      <c r="BA48" s="43"/>
      <c r="BB48" s="18">
        <v>84</v>
      </c>
      <c r="BC48" s="45"/>
    </row>
    <row r="49" spans="42:55" ht="18.75">
      <c r="AP49" s="18"/>
      <c r="AQ49" s="18"/>
      <c r="AR49" s="42" t="s">
        <v>21</v>
      </c>
      <c r="AS49" s="43"/>
      <c r="AT49" s="18">
        <v>77</v>
      </c>
      <c r="AU49" s="45"/>
      <c r="AV49" s="42" t="s">
        <v>21</v>
      </c>
      <c r="AW49" s="43"/>
      <c r="AX49" s="18">
        <v>77</v>
      </c>
      <c r="AY49" s="45"/>
      <c r="AZ49" s="42" t="s">
        <v>21</v>
      </c>
      <c r="BA49" s="43"/>
      <c r="BB49" s="18">
        <v>77</v>
      </c>
      <c r="BC49" s="45"/>
    </row>
    <row r="50" spans="42:55" ht="18.75">
      <c r="AP50" s="18"/>
      <c r="AQ50" s="18"/>
      <c r="AR50" s="42" t="s">
        <v>22</v>
      </c>
      <c r="AS50" s="43"/>
      <c r="AT50" s="18">
        <v>46.4</v>
      </c>
      <c r="AU50" s="45"/>
      <c r="AV50" s="42" t="s">
        <v>22</v>
      </c>
      <c r="AW50" s="43"/>
      <c r="AX50" s="18">
        <v>46.4</v>
      </c>
      <c r="AY50" s="45"/>
      <c r="AZ50" s="42" t="s">
        <v>22</v>
      </c>
      <c r="BA50" s="43"/>
      <c r="BB50" s="18">
        <v>46.4</v>
      </c>
      <c r="BC50" s="45"/>
    </row>
    <row r="51" spans="42:55" ht="18.75">
      <c r="AP51" s="18"/>
      <c r="AQ51" s="18"/>
      <c r="AR51" s="42" t="s">
        <v>23</v>
      </c>
      <c r="AS51" s="43"/>
      <c r="AT51" s="18">
        <v>9.6</v>
      </c>
      <c r="AU51" s="46"/>
      <c r="AV51" s="42" t="s">
        <v>23</v>
      </c>
      <c r="AW51" s="43"/>
      <c r="AX51" s="18">
        <v>9.6</v>
      </c>
      <c r="AY51" s="46"/>
      <c r="AZ51" s="42" t="s">
        <v>23</v>
      </c>
      <c r="BA51" s="43"/>
      <c r="BB51" s="18">
        <v>9.6</v>
      </c>
      <c r="BC51" s="46"/>
    </row>
    <row r="52" spans="42:55" ht="30.75" customHeight="1">
      <c r="AP52" s="49">
        <v>41190</v>
      </c>
      <c r="AQ52" s="56" t="s">
        <v>24</v>
      </c>
      <c r="AR52" s="42" t="s">
        <v>25</v>
      </c>
      <c r="AS52" s="43"/>
      <c r="AT52" s="18">
        <v>46</v>
      </c>
      <c r="AU52" s="44" t="s">
        <v>47</v>
      </c>
      <c r="AV52" s="42" t="s">
        <v>25</v>
      </c>
      <c r="AW52" s="43"/>
      <c r="AX52" s="18">
        <v>46</v>
      </c>
      <c r="AY52" s="44" t="s">
        <v>47</v>
      </c>
      <c r="AZ52" s="42" t="s">
        <v>25</v>
      </c>
      <c r="BA52" s="43"/>
      <c r="BB52" s="18">
        <v>46</v>
      </c>
      <c r="BC52" s="44" t="s">
        <v>47</v>
      </c>
    </row>
    <row r="53" spans="2:57" ht="30.75" customHeight="1">
      <c r="B53" s="4">
        <v>10.3</v>
      </c>
      <c r="C53" s="1" t="s">
        <v>48</v>
      </c>
      <c r="D53" s="1">
        <v>380</v>
      </c>
      <c r="AP53" s="49"/>
      <c r="AQ53" s="57"/>
      <c r="AR53" s="42" t="s">
        <v>26</v>
      </c>
      <c r="AS53" s="43"/>
      <c r="AT53" s="18">
        <v>55</v>
      </c>
      <c r="AU53" s="45"/>
      <c r="AV53" s="42" t="s">
        <v>26</v>
      </c>
      <c r="AW53" s="43"/>
      <c r="AX53" s="18">
        <v>55</v>
      </c>
      <c r="AY53" s="45"/>
      <c r="AZ53" s="42" t="s">
        <v>26</v>
      </c>
      <c r="BA53" s="43"/>
      <c r="BB53" s="18">
        <v>55</v>
      </c>
      <c r="BC53" s="45"/>
      <c r="BD53" s="20" t="s">
        <v>48</v>
      </c>
      <c r="BE53" s="20">
        <v>380</v>
      </c>
    </row>
    <row r="54" spans="3:57" ht="30.75" customHeight="1">
      <c r="C54" s="1" t="s">
        <v>49</v>
      </c>
      <c r="D54" s="1">
        <v>80</v>
      </c>
      <c r="AP54" s="50">
        <v>41190</v>
      </c>
      <c r="AQ54" s="53" t="s">
        <v>27</v>
      </c>
      <c r="AR54" s="41" t="s">
        <v>18</v>
      </c>
      <c r="AS54" s="41"/>
      <c r="AT54" s="18">
        <v>360</v>
      </c>
      <c r="AU54" s="45"/>
      <c r="AV54" s="41" t="s">
        <v>18</v>
      </c>
      <c r="AW54" s="41"/>
      <c r="AX54" s="18">
        <v>360</v>
      </c>
      <c r="AY54" s="45"/>
      <c r="AZ54" s="41" t="s">
        <v>18</v>
      </c>
      <c r="BA54" s="41"/>
      <c r="BB54" s="18">
        <v>360</v>
      </c>
      <c r="BC54" s="45"/>
      <c r="BD54" s="20" t="s">
        <v>49</v>
      </c>
      <c r="BE54" s="20">
        <v>80</v>
      </c>
    </row>
    <row r="55" spans="3:57" ht="30.75" customHeight="1">
      <c r="C55" s="1" t="s">
        <v>50</v>
      </c>
      <c r="D55" s="1">
        <v>1100</v>
      </c>
      <c r="AP55" s="51"/>
      <c r="AQ55" s="54"/>
      <c r="AR55" s="42" t="s">
        <v>28</v>
      </c>
      <c r="AS55" s="43"/>
      <c r="AT55" s="18">
        <v>20</v>
      </c>
      <c r="AU55" s="45"/>
      <c r="AV55" s="42" t="s">
        <v>28</v>
      </c>
      <c r="AW55" s="43"/>
      <c r="AX55" s="18">
        <v>20</v>
      </c>
      <c r="AY55" s="45"/>
      <c r="AZ55" s="42" t="s">
        <v>28</v>
      </c>
      <c r="BA55" s="43"/>
      <c r="BB55" s="18">
        <v>20</v>
      </c>
      <c r="BC55" s="45"/>
      <c r="BD55" s="20" t="s">
        <v>50</v>
      </c>
      <c r="BE55" s="20">
        <v>1100</v>
      </c>
    </row>
    <row r="56" spans="4:57" ht="30.75" customHeight="1">
      <c r="D56" s="1">
        <v>250</v>
      </c>
      <c r="AP56" s="52"/>
      <c r="AQ56" s="55"/>
      <c r="AR56" s="42" t="s">
        <v>29</v>
      </c>
      <c r="AS56" s="43"/>
      <c r="AT56" s="18">
        <v>3</v>
      </c>
      <c r="AU56" s="46"/>
      <c r="AV56" s="42" t="s">
        <v>29</v>
      </c>
      <c r="AW56" s="43"/>
      <c r="AX56" s="18">
        <v>3</v>
      </c>
      <c r="AY56" s="46"/>
      <c r="AZ56" s="42" t="s">
        <v>29</v>
      </c>
      <c r="BA56" s="43"/>
      <c r="BB56" s="18">
        <v>3</v>
      </c>
      <c r="BC56" s="46"/>
      <c r="BE56" s="20">
        <v>250</v>
      </c>
    </row>
    <row r="57" spans="42:55" ht="18" customHeight="1">
      <c r="AP57" s="41" t="s">
        <v>30</v>
      </c>
      <c r="AQ57" s="41"/>
      <c r="AR57" s="41"/>
      <c r="AS57" s="41"/>
      <c r="AT57" s="18">
        <f>SUM(AT37:AT56)</f>
        <v>5592.6</v>
      </c>
      <c r="AU57" s="18"/>
      <c r="AV57" s="30"/>
      <c r="AW57" s="30"/>
      <c r="AX57" s="18">
        <f>SUM(AX37:AX56)</f>
        <v>5592.6</v>
      </c>
      <c r="AY57" s="18"/>
      <c r="AZ57" s="30"/>
      <c r="BA57" s="30"/>
      <c r="BB57" s="18">
        <f>SUM(BB37:BB56)</f>
        <v>5592.6</v>
      </c>
      <c r="BC57" s="18"/>
    </row>
    <row r="58" spans="42:55" ht="18.75">
      <c r="AP58" s="30"/>
      <c r="AQ58" s="30"/>
      <c r="AR58" s="40"/>
      <c r="AS58" s="40"/>
      <c r="AT58" s="30"/>
      <c r="AU58" s="30"/>
      <c r="AV58" s="40"/>
      <c r="AW58" s="40"/>
      <c r="AX58" s="30"/>
      <c r="AY58" s="30"/>
      <c r="AZ58" s="40"/>
      <c r="BA58" s="40"/>
      <c r="BB58" s="30"/>
      <c r="BC58" s="30"/>
    </row>
    <row r="59" spans="42:55" ht="18.75">
      <c r="AP59" s="31" t="s">
        <v>0</v>
      </c>
      <c r="AQ59" s="30"/>
      <c r="AR59" s="40"/>
      <c r="AS59" s="40"/>
      <c r="AT59" s="30"/>
      <c r="AU59" s="30"/>
      <c r="AV59" s="40"/>
      <c r="AW59" s="40"/>
      <c r="AX59" s="30"/>
      <c r="AY59" s="30"/>
      <c r="AZ59" s="40"/>
      <c r="BA59" s="40"/>
      <c r="BB59" s="30"/>
      <c r="BC59" s="30"/>
    </row>
    <row r="60" spans="42:55" ht="18.75">
      <c r="AP60" s="30"/>
      <c r="AQ60" s="30"/>
      <c r="AR60" s="40"/>
      <c r="AS60" s="40"/>
      <c r="AT60" s="30"/>
      <c r="AU60" s="30"/>
      <c r="AV60" s="40"/>
      <c r="AW60" s="40"/>
      <c r="AX60" s="30"/>
      <c r="AY60" s="30"/>
      <c r="AZ60" s="40"/>
      <c r="BA60" s="40"/>
      <c r="BB60" s="30"/>
      <c r="BC60" s="30"/>
    </row>
    <row r="61" spans="42:55" ht="18.75">
      <c r="AP61" s="30" t="s">
        <v>31</v>
      </c>
      <c r="AQ61" s="30"/>
      <c r="AR61" s="40"/>
      <c r="AS61" s="40"/>
      <c r="AT61" s="30"/>
      <c r="AU61" s="30"/>
      <c r="AV61" s="40"/>
      <c r="AW61" s="40"/>
      <c r="AX61" s="30"/>
      <c r="AY61" s="30"/>
      <c r="AZ61" s="40"/>
      <c r="BA61" s="40"/>
      <c r="BB61" s="30"/>
      <c r="BC61" s="30"/>
    </row>
    <row r="62" spans="42:55" ht="18.75">
      <c r="AP62" s="18" t="s">
        <v>2</v>
      </c>
      <c r="AQ62" s="18" t="s">
        <v>6</v>
      </c>
      <c r="AR62" s="41" t="s">
        <v>3</v>
      </c>
      <c r="AS62" s="41"/>
      <c r="AT62" s="18" t="s">
        <v>4</v>
      </c>
      <c r="AU62" s="30"/>
      <c r="AV62" s="41" t="s">
        <v>3</v>
      </c>
      <c r="AW62" s="41"/>
      <c r="AX62" s="18" t="s">
        <v>4</v>
      </c>
      <c r="AY62" s="30"/>
      <c r="AZ62" s="41" t="s">
        <v>3</v>
      </c>
      <c r="BA62" s="41"/>
      <c r="BB62" s="18" t="s">
        <v>4</v>
      </c>
      <c r="BC62" s="30"/>
    </row>
    <row r="63" spans="42:55" ht="18.75">
      <c r="AP63" s="49">
        <v>41201</v>
      </c>
      <c r="AQ63" s="49" t="s">
        <v>34</v>
      </c>
      <c r="AR63" s="38" t="s">
        <v>32</v>
      </c>
      <c r="AS63" s="39"/>
      <c r="AT63" s="18">
        <v>400</v>
      </c>
      <c r="AU63" s="30"/>
      <c r="AV63" s="38" t="s">
        <v>32</v>
      </c>
      <c r="AW63" s="39"/>
      <c r="AX63" s="18">
        <v>400</v>
      </c>
      <c r="AY63" s="30"/>
      <c r="AZ63" s="38" t="s">
        <v>32</v>
      </c>
      <c r="BA63" s="39"/>
      <c r="BB63" s="18">
        <v>400</v>
      </c>
      <c r="BC63" s="30"/>
    </row>
    <row r="64" spans="42:54" ht="18.75">
      <c r="AP64" s="49"/>
      <c r="AQ64" s="49"/>
      <c r="AR64" s="38" t="s">
        <v>33</v>
      </c>
      <c r="AS64" s="39"/>
      <c r="AT64" s="18">
        <v>30</v>
      </c>
      <c r="AV64" s="38" t="s">
        <v>33</v>
      </c>
      <c r="AW64" s="39"/>
      <c r="AX64" s="18">
        <v>30</v>
      </c>
      <c r="AZ64" s="38" t="s">
        <v>33</v>
      </c>
      <c r="BA64" s="39"/>
      <c r="BB64" s="18">
        <v>30</v>
      </c>
    </row>
    <row r="65" spans="42:54" ht="37.5">
      <c r="AP65" s="18"/>
      <c r="AQ65" s="32" t="s">
        <v>35</v>
      </c>
      <c r="AR65" s="38" t="s">
        <v>36</v>
      </c>
      <c r="AS65" s="39"/>
      <c r="AT65" s="18">
        <v>6000</v>
      </c>
      <c r="AV65" s="38" t="s">
        <v>36</v>
      </c>
      <c r="AW65" s="39"/>
      <c r="AX65" s="18">
        <v>6000</v>
      </c>
      <c r="AZ65" s="38" t="s">
        <v>36</v>
      </c>
      <c r="BA65" s="39"/>
      <c r="BB65" s="18">
        <v>6000</v>
      </c>
    </row>
    <row r="66" spans="42:54" ht="37.5">
      <c r="AP66" s="18"/>
      <c r="AQ66" s="32" t="s">
        <v>37</v>
      </c>
      <c r="AR66" s="38" t="s">
        <v>36</v>
      </c>
      <c r="AS66" s="39"/>
      <c r="AT66" s="18">
        <v>27174</v>
      </c>
      <c r="AV66" s="38" t="s">
        <v>36</v>
      </c>
      <c r="AW66" s="39"/>
      <c r="AX66" s="18">
        <v>27174</v>
      </c>
      <c r="AZ66" s="38" t="s">
        <v>36</v>
      </c>
      <c r="BA66" s="39"/>
      <c r="BB66" s="18">
        <v>27174</v>
      </c>
    </row>
    <row r="67" spans="42:54" ht="37.5">
      <c r="AP67" s="18"/>
      <c r="AQ67" s="32" t="s">
        <v>38</v>
      </c>
      <c r="AR67" s="38" t="s">
        <v>39</v>
      </c>
      <c r="AS67" s="39"/>
      <c r="AT67" s="18">
        <v>831.73</v>
      </c>
      <c r="AV67" s="38" t="s">
        <v>39</v>
      </c>
      <c r="AW67" s="39"/>
      <c r="AX67" s="18">
        <v>831.73</v>
      </c>
      <c r="AZ67" s="38" t="s">
        <v>39</v>
      </c>
      <c r="BA67" s="39"/>
      <c r="BB67" s="18">
        <v>831.73</v>
      </c>
    </row>
    <row r="68" spans="42:54" ht="18.75">
      <c r="AP68" s="38" t="s">
        <v>30</v>
      </c>
      <c r="AQ68" s="48"/>
      <c r="AR68" s="48"/>
      <c r="AS68" s="39"/>
      <c r="AT68" s="18">
        <f>SUM(AT63:AT67)</f>
        <v>34435.73</v>
      </c>
      <c r="AX68" s="18">
        <f>SUM(AX63:AX67)</f>
        <v>34435.73</v>
      </c>
      <c r="BB68" s="18">
        <f>SUM(BB63:BB67)</f>
        <v>34435.73</v>
      </c>
    </row>
    <row r="70" ht="18.75">
      <c r="AP70" s="20" t="s">
        <v>44</v>
      </c>
    </row>
    <row r="71" spans="42:54" ht="18.75">
      <c r="AP71" s="41" t="s">
        <v>40</v>
      </c>
      <c r="AQ71" s="41"/>
      <c r="AR71" s="41"/>
      <c r="AS71" s="41"/>
      <c r="AT71" s="18">
        <v>51564.27</v>
      </c>
      <c r="AX71" s="18">
        <v>51564.27</v>
      </c>
      <c r="BB71" s="18">
        <v>51564.27</v>
      </c>
    </row>
    <row r="72" spans="42:54" ht="18.75">
      <c r="AP72" s="41" t="s">
        <v>41</v>
      </c>
      <c r="AQ72" s="41"/>
      <c r="AR72" s="41"/>
      <c r="AS72" s="41"/>
      <c r="AT72" s="18">
        <v>500</v>
      </c>
      <c r="AX72" s="18">
        <v>500</v>
      </c>
      <c r="BB72" s="18">
        <v>500</v>
      </c>
    </row>
    <row r="73" spans="42:54" ht="18.75">
      <c r="AP73" s="41" t="s">
        <v>42</v>
      </c>
      <c r="AQ73" s="41"/>
      <c r="AR73" s="41"/>
      <c r="AS73" s="41"/>
      <c r="AT73" s="18">
        <v>2000</v>
      </c>
      <c r="AX73" s="18">
        <v>2000</v>
      </c>
      <c r="BB73" s="18">
        <v>2000</v>
      </c>
    </row>
    <row r="74" spans="42:54" ht="18.75">
      <c r="AP74" s="38" t="s">
        <v>30</v>
      </c>
      <c r="AQ74" s="48"/>
      <c r="AR74" s="48"/>
      <c r="AS74" s="39"/>
      <c r="AT74" s="18">
        <f>SUM(AT71:AT73)</f>
        <v>54064.27</v>
      </c>
      <c r="AX74" s="18">
        <f>SUM(AX71:AX73)</f>
        <v>54064.27</v>
      </c>
      <c r="BB74" s="18">
        <f>SUM(BB71:BB73)</f>
        <v>54064.27</v>
      </c>
    </row>
    <row r="76" spans="42:54" ht="18.75">
      <c r="AP76" s="20" t="s">
        <v>43</v>
      </c>
      <c r="AT76" s="20">
        <v>860</v>
      </c>
      <c r="AX76" s="20">
        <v>860</v>
      </c>
      <c r="BB76" s="20">
        <v>860</v>
      </c>
    </row>
    <row r="78" spans="42:55" ht="18.75">
      <c r="AP78" s="20" t="s">
        <v>45</v>
      </c>
      <c r="AU78" s="20">
        <f>AT68+AT74+AT76</f>
        <v>89360</v>
      </c>
      <c r="AY78" s="20">
        <f>AX68+AX74+AX76</f>
        <v>89360</v>
      </c>
      <c r="BC78" s="20">
        <f>BB68+BB74+BB76</f>
        <v>89360</v>
      </c>
    </row>
    <row r="82" ht="15.75" customHeight="1"/>
  </sheetData>
  <sheetProtection/>
  <mergeCells count="174">
    <mergeCell ref="A1:BJ1"/>
    <mergeCell ref="A2:B2"/>
    <mergeCell ref="G3:H3"/>
    <mergeCell ref="I3:J3"/>
    <mergeCell ref="AZ64:BA64"/>
    <mergeCell ref="AZ65:BA65"/>
    <mergeCell ref="AZ66:BA66"/>
    <mergeCell ref="AZ49:BA49"/>
    <mergeCell ref="AZ50:BA50"/>
    <mergeCell ref="AZ51:BA51"/>
    <mergeCell ref="AZ52:BA52"/>
    <mergeCell ref="AZ45:BA45"/>
    <mergeCell ref="AZ46:BA46"/>
    <mergeCell ref="AZ47:BA47"/>
    <mergeCell ref="AZ67:BA67"/>
    <mergeCell ref="AZ58:BA58"/>
    <mergeCell ref="AZ59:BA59"/>
    <mergeCell ref="AZ60:BA60"/>
    <mergeCell ref="AZ61:BA61"/>
    <mergeCell ref="AZ62:BA62"/>
    <mergeCell ref="AZ63:BA63"/>
    <mergeCell ref="BC39:BC51"/>
    <mergeCell ref="AZ40:BA40"/>
    <mergeCell ref="AZ41:BA41"/>
    <mergeCell ref="BC52:BC56"/>
    <mergeCell ref="AZ53:BA53"/>
    <mergeCell ref="AZ54:BA54"/>
    <mergeCell ref="AZ55:BA55"/>
    <mergeCell ref="AZ56:BA56"/>
    <mergeCell ref="AZ43:BA43"/>
    <mergeCell ref="AZ44:BA44"/>
    <mergeCell ref="AR36:AS36"/>
    <mergeCell ref="AR37:AS37"/>
    <mergeCell ref="AR38:AS38"/>
    <mergeCell ref="AR30:AS30"/>
    <mergeCell ref="AZ42:BA42"/>
    <mergeCell ref="AZ48:BA48"/>
    <mergeCell ref="AZ36:BA36"/>
    <mergeCell ref="AZ37:BA37"/>
    <mergeCell ref="AZ38:BA38"/>
    <mergeCell ref="AZ39:BA39"/>
    <mergeCell ref="AR49:AS49"/>
    <mergeCell ref="AR50:AS50"/>
    <mergeCell ref="AR39:AS39"/>
    <mergeCell ref="AR40:AS40"/>
    <mergeCell ref="AR41:AS41"/>
    <mergeCell ref="AR42:AS42"/>
    <mergeCell ref="AR43:AS43"/>
    <mergeCell ref="AR44:AS44"/>
    <mergeCell ref="AR64:AS64"/>
    <mergeCell ref="AR59:AS59"/>
    <mergeCell ref="AR60:AS60"/>
    <mergeCell ref="AR61:AS61"/>
    <mergeCell ref="AR62:AS62"/>
    <mergeCell ref="AR63:AS63"/>
    <mergeCell ref="AQ45:AQ48"/>
    <mergeCell ref="AU39:AU51"/>
    <mergeCell ref="AU52:AU56"/>
    <mergeCell ref="AQ52:AQ53"/>
    <mergeCell ref="AR55:AS55"/>
    <mergeCell ref="AR56:AS56"/>
    <mergeCell ref="AR45:AS45"/>
    <mergeCell ref="AR46:AS46"/>
    <mergeCell ref="AR47:AS47"/>
    <mergeCell ref="AR48:AS48"/>
    <mergeCell ref="AR58:AS58"/>
    <mergeCell ref="AR51:AS51"/>
    <mergeCell ref="AR52:AS52"/>
    <mergeCell ref="AP52:AP53"/>
    <mergeCell ref="AP54:AP56"/>
    <mergeCell ref="AQ54:AQ56"/>
    <mergeCell ref="AP57:AS57"/>
    <mergeCell ref="AR53:AS53"/>
    <mergeCell ref="AR54:AS54"/>
    <mergeCell ref="AP72:AS72"/>
    <mergeCell ref="AP73:AS73"/>
    <mergeCell ref="AP74:AS74"/>
    <mergeCell ref="AP63:AP64"/>
    <mergeCell ref="AQ63:AQ64"/>
    <mergeCell ref="AP68:AS68"/>
    <mergeCell ref="AP71:AS71"/>
    <mergeCell ref="AR65:AS65"/>
    <mergeCell ref="AR66:AS66"/>
    <mergeCell ref="AR67:AS67"/>
    <mergeCell ref="AV36:AW36"/>
    <mergeCell ref="AV37:AW37"/>
    <mergeCell ref="AV38:AW38"/>
    <mergeCell ref="AV39:AW39"/>
    <mergeCell ref="AY39:AY51"/>
    <mergeCell ref="AV40:AW40"/>
    <mergeCell ref="AV41:AW41"/>
    <mergeCell ref="AV42:AW42"/>
    <mergeCell ref="AV43:AW43"/>
    <mergeCell ref="AV44:AW44"/>
    <mergeCell ref="AV45:AW45"/>
    <mergeCell ref="AV46:AW46"/>
    <mergeCell ref="AV47:AW47"/>
    <mergeCell ref="AV48:AW48"/>
    <mergeCell ref="AV49:AW49"/>
    <mergeCell ref="AV50:AW50"/>
    <mergeCell ref="AV51:AW51"/>
    <mergeCell ref="AV52:AW52"/>
    <mergeCell ref="AY52:AY56"/>
    <mergeCell ref="AV53:AW53"/>
    <mergeCell ref="AV54:AW54"/>
    <mergeCell ref="AV55:AW55"/>
    <mergeCell ref="AV56:AW56"/>
    <mergeCell ref="AV64:AW64"/>
    <mergeCell ref="AV65:AW65"/>
    <mergeCell ref="AV66:AW66"/>
    <mergeCell ref="AV67:AW67"/>
    <mergeCell ref="AV58:AW58"/>
    <mergeCell ref="AV59:AW59"/>
    <mergeCell ref="AV60:AW60"/>
    <mergeCell ref="AV61:AW61"/>
    <mergeCell ref="AV62:AW62"/>
    <mergeCell ref="AV63:AW63"/>
    <mergeCell ref="AZ30:BA30"/>
    <mergeCell ref="AR31:AS31"/>
    <mergeCell ref="AV31:AW31"/>
    <mergeCell ref="AZ31:BA31"/>
    <mergeCell ref="AR32:AS32"/>
    <mergeCell ref="AV32:AW32"/>
    <mergeCell ref="AZ32:BA32"/>
    <mergeCell ref="A28:D28"/>
    <mergeCell ref="A25:D25"/>
    <mergeCell ref="A26:D26"/>
    <mergeCell ref="AV30:AW30"/>
    <mergeCell ref="A23:D23"/>
    <mergeCell ref="A24:D24"/>
    <mergeCell ref="A27:D27"/>
    <mergeCell ref="E23:F23"/>
    <mergeCell ref="E24:F24"/>
    <mergeCell ref="E25:F25"/>
    <mergeCell ref="E21:F21"/>
    <mergeCell ref="E15:F15"/>
    <mergeCell ref="E16:F16"/>
    <mergeCell ref="E17:F17"/>
    <mergeCell ref="E18:F18"/>
    <mergeCell ref="E22:F22"/>
    <mergeCell ref="E19:F19"/>
    <mergeCell ref="E20:F20"/>
    <mergeCell ref="E9:F9"/>
    <mergeCell ref="E10:F10"/>
    <mergeCell ref="E11:F11"/>
    <mergeCell ref="E12:F12"/>
    <mergeCell ref="E13:F13"/>
    <mergeCell ref="E14:F14"/>
    <mergeCell ref="E3:F3"/>
    <mergeCell ref="E4:F4"/>
    <mergeCell ref="E5:F5"/>
    <mergeCell ref="E6:F6"/>
    <mergeCell ref="E7:F7"/>
    <mergeCell ref="E8:F8"/>
    <mergeCell ref="A20:D20"/>
    <mergeCell ref="A3:D3"/>
    <mergeCell ref="A4:D4"/>
    <mergeCell ref="A5:D5"/>
    <mergeCell ref="A6:D6"/>
    <mergeCell ref="A7:D7"/>
    <mergeCell ref="A8:D8"/>
    <mergeCell ref="A9:D9"/>
    <mergeCell ref="A10:D10"/>
    <mergeCell ref="A19:D19"/>
    <mergeCell ref="A21:D21"/>
    <mergeCell ref="A22:D22"/>
    <mergeCell ref="A11:D11"/>
    <mergeCell ref="A12:D12"/>
    <mergeCell ref="A17:D17"/>
    <mergeCell ref="A18:D18"/>
    <mergeCell ref="A13:D13"/>
    <mergeCell ref="A14:D14"/>
    <mergeCell ref="A15:D15"/>
    <mergeCell ref="A16:D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4" sqref="E4"/>
    </sheetView>
  </sheetViews>
  <sheetFormatPr defaultColWidth="9.00390625" defaultRowHeight="12.75"/>
  <cols>
    <col min="4" max="4" width="65.875" style="0" customWidth="1"/>
    <col min="5" max="5" width="32.875" style="13" customWidth="1"/>
  </cols>
  <sheetData>
    <row r="1" spans="1:5" ht="27">
      <c r="A1" s="10" t="s">
        <v>81</v>
      </c>
      <c r="B1" s="2"/>
      <c r="C1" s="2"/>
      <c r="D1" s="2"/>
      <c r="E1" s="12"/>
    </row>
    <row r="2" spans="1:5" ht="25.5">
      <c r="A2" s="60" t="s">
        <v>94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7">
        <v>169971.68</v>
      </c>
    </row>
    <row r="4" spans="1:5" ht="18.75">
      <c r="A4" s="35" t="s">
        <v>52</v>
      </c>
      <c r="B4" s="35"/>
      <c r="C4" s="35"/>
      <c r="D4" s="35"/>
      <c r="E4" s="7">
        <v>23358.13</v>
      </c>
    </row>
    <row r="5" spans="1:5" ht="18.75">
      <c r="A5" s="35" t="s">
        <v>53</v>
      </c>
      <c r="B5" s="35"/>
      <c r="C5" s="35"/>
      <c r="D5" s="35"/>
      <c r="E5" s="7">
        <v>0</v>
      </c>
    </row>
    <row r="6" spans="1:5" ht="18.75">
      <c r="A6" s="35" t="s">
        <v>54</v>
      </c>
      <c r="B6" s="35"/>
      <c r="C6" s="35"/>
      <c r="D6" s="35"/>
      <c r="E6" s="7">
        <v>25700</v>
      </c>
    </row>
    <row r="7" spans="1:5" ht="18.75">
      <c r="A7" s="35" t="s">
        <v>55</v>
      </c>
      <c r="B7" s="35"/>
      <c r="C7" s="35"/>
      <c r="D7" s="35"/>
      <c r="E7" s="7">
        <v>25047.8</v>
      </c>
    </row>
    <row r="8" spans="1:5" ht="18.75">
      <c r="A8" s="35" t="s">
        <v>56</v>
      </c>
      <c r="B8" s="35"/>
      <c r="C8" s="35"/>
      <c r="D8" s="35"/>
      <c r="E8" s="7">
        <v>800</v>
      </c>
    </row>
    <row r="9" spans="1:5" ht="18.75">
      <c r="A9" s="35" t="s">
        <v>57</v>
      </c>
      <c r="B9" s="35"/>
      <c r="C9" s="35"/>
      <c r="D9" s="35"/>
      <c r="E9" s="7">
        <v>4000</v>
      </c>
    </row>
    <row r="10" spans="1:5" ht="18.75">
      <c r="A10" s="35" t="s">
        <v>58</v>
      </c>
      <c r="B10" s="35"/>
      <c r="C10" s="35"/>
      <c r="D10" s="35"/>
      <c r="E10" s="7">
        <v>40550</v>
      </c>
    </row>
    <row r="11" spans="1:5" ht="18.75">
      <c r="A11" s="35" t="s">
        <v>59</v>
      </c>
      <c r="B11" s="35"/>
      <c r="C11" s="35"/>
      <c r="D11" s="35"/>
      <c r="E11" s="7">
        <v>0</v>
      </c>
    </row>
    <row r="12" spans="1:5" ht="18.75">
      <c r="A12" s="35" t="s">
        <v>60</v>
      </c>
      <c r="B12" s="35"/>
      <c r="C12" s="35"/>
      <c r="D12" s="35"/>
      <c r="E12" s="7">
        <v>958.21</v>
      </c>
    </row>
    <row r="13" spans="1:5" ht="18.75">
      <c r="A13" s="35" t="s">
        <v>61</v>
      </c>
      <c r="B13" s="35"/>
      <c r="C13" s="35"/>
      <c r="D13" s="35"/>
      <c r="E13" s="7">
        <v>0</v>
      </c>
    </row>
    <row r="14" spans="1:5" ht="18.75">
      <c r="A14" s="35" t="s">
        <v>62</v>
      </c>
      <c r="B14" s="35"/>
      <c r="C14" s="35"/>
      <c r="D14" s="35"/>
      <c r="E14" s="7">
        <v>16000</v>
      </c>
    </row>
    <row r="15" spans="1:5" ht="18.75">
      <c r="A15" s="35" t="s">
        <v>63</v>
      </c>
      <c r="B15" s="35"/>
      <c r="C15" s="35"/>
      <c r="D15" s="35"/>
      <c r="E15" s="7">
        <v>0</v>
      </c>
    </row>
    <row r="16" spans="1:5" ht="18.75">
      <c r="A16" s="35" t="s">
        <v>64</v>
      </c>
      <c r="B16" s="35"/>
      <c r="C16" s="35"/>
      <c r="D16" s="35"/>
      <c r="E16" s="7">
        <v>25274.54</v>
      </c>
    </row>
    <row r="17" spans="1:5" ht="18.75">
      <c r="A17" s="35" t="s">
        <v>65</v>
      </c>
      <c r="B17" s="35"/>
      <c r="C17" s="35"/>
      <c r="D17" s="35"/>
      <c r="E17" s="7">
        <v>4000</v>
      </c>
    </row>
    <row r="18" spans="1:5" ht="18.75">
      <c r="A18" s="35" t="s">
        <v>66</v>
      </c>
      <c r="B18" s="35"/>
      <c r="C18" s="35"/>
      <c r="D18" s="35"/>
      <c r="E18" s="7">
        <v>407</v>
      </c>
    </row>
    <row r="19" spans="1:5" ht="18.75">
      <c r="A19" s="35" t="s">
        <v>67</v>
      </c>
      <c r="B19" s="35"/>
      <c r="C19" s="35"/>
      <c r="D19" s="35"/>
      <c r="E19" s="7">
        <v>0</v>
      </c>
    </row>
    <row r="20" spans="1:5" ht="18.75">
      <c r="A20" s="35" t="s">
        <v>68</v>
      </c>
      <c r="B20" s="35"/>
      <c r="C20" s="35"/>
      <c r="D20" s="35"/>
      <c r="E20" s="7">
        <v>0</v>
      </c>
    </row>
    <row r="21" spans="1:5" ht="18.75">
      <c r="A21" s="35" t="s">
        <v>69</v>
      </c>
      <c r="B21" s="35"/>
      <c r="C21" s="35"/>
      <c r="D21" s="35"/>
      <c r="E21" s="7">
        <v>3876</v>
      </c>
    </row>
    <row r="22" spans="1:5" ht="18.75">
      <c r="A22" s="35" t="s">
        <v>70</v>
      </c>
      <c r="B22" s="35"/>
      <c r="C22" s="35"/>
      <c r="D22" s="35"/>
      <c r="E22" s="7"/>
    </row>
    <row r="23" spans="1:5" ht="18.75">
      <c r="A23" s="35" t="s">
        <v>76</v>
      </c>
      <c r="B23" s="35"/>
      <c r="C23" s="35"/>
      <c r="D23" s="35"/>
      <c r="E23" s="7">
        <v>0</v>
      </c>
    </row>
    <row r="24" spans="1:5" ht="18.75">
      <c r="A24" s="35" t="s">
        <v>92</v>
      </c>
      <c r="B24" s="35"/>
      <c r="C24" s="35"/>
      <c r="D24" s="35"/>
      <c r="E24" s="7">
        <v>0</v>
      </c>
    </row>
    <row r="25" spans="1:5" ht="18.75">
      <c r="A25" s="35" t="s">
        <v>93</v>
      </c>
      <c r="B25" s="35"/>
      <c r="C25" s="35"/>
      <c r="D25" s="35"/>
      <c r="E25" s="7">
        <v>0</v>
      </c>
    </row>
  </sheetData>
  <sheetProtection/>
  <mergeCells count="24">
    <mergeCell ref="A2:E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PageLayoutView="0" workbookViewId="0" topLeftCell="A1">
      <selection activeCell="E8" sqref="E8"/>
    </sheetView>
  </sheetViews>
  <sheetFormatPr defaultColWidth="9.00390625" defaultRowHeight="12.75"/>
  <cols>
    <col min="4" max="4" width="65.875" style="0" customWidth="1"/>
    <col min="5" max="5" width="32.875" style="13" customWidth="1"/>
  </cols>
  <sheetData>
    <row r="1" spans="1:5" ht="27">
      <c r="A1" s="10" t="s">
        <v>81</v>
      </c>
      <c r="B1" s="2"/>
      <c r="C1" s="2"/>
      <c r="D1" s="2"/>
      <c r="E1" s="12"/>
    </row>
    <row r="2" spans="1:5" ht="25.5">
      <c r="A2" s="60" t="s">
        <v>95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7">
        <f>SUM(E4:E25)</f>
        <v>76569.92000000001</v>
      </c>
    </row>
    <row r="4" spans="1:5" ht="18.75">
      <c r="A4" s="35" t="s">
        <v>52</v>
      </c>
      <c r="B4" s="35"/>
      <c r="C4" s="35"/>
      <c r="D4" s="35"/>
      <c r="E4" s="7">
        <v>21741.13</v>
      </c>
    </row>
    <row r="5" spans="1:5" ht="18.75">
      <c r="A5" s="35" t="s">
        <v>53</v>
      </c>
      <c r="B5" s="35"/>
      <c r="C5" s="35"/>
      <c r="D5" s="35"/>
      <c r="E5" s="7">
        <v>217</v>
      </c>
    </row>
    <row r="6" spans="1:5" ht="18.75">
      <c r="A6" s="35" t="s">
        <v>54</v>
      </c>
      <c r="B6" s="35"/>
      <c r="C6" s="35"/>
      <c r="D6" s="35"/>
      <c r="E6" s="7">
        <v>28112</v>
      </c>
    </row>
    <row r="7" spans="1:5" ht="18.75">
      <c r="A7" s="35" t="s">
        <v>55</v>
      </c>
      <c r="B7" s="35"/>
      <c r="C7" s="35"/>
      <c r="D7" s="35"/>
      <c r="E7" s="7">
        <v>10475.81</v>
      </c>
    </row>
    <row r="8" spans="1:5" ht="18.75">
      <c r="A8" s="35" t="s">
        <v>56</v>
      </c>
      <c r="B8" s="35"/>
      <c r="C8" s="35"/>
      <c r="D8" s="35"/>
      <c r="E8" s="7">
        <v>800</v>
      </c>
    </row>
    <row r="9" spans="1:5" ht="18.75">
      <c r="A9" s="35" t="s">
        <v>57</v>
      </c>
      <c r="B9" s="35"/>
      <c r="C9" s="35"/>
      <c r="D9" s="35"/>
      <c r="E9" s="7">
        <v>0</v>
      </c>
    </row>
    <row r="10" spans="1:5" ht="18.75">
      <c r="A10" s="35" t="s">
        <v>58</v>
      </c>
      <c r="B10" s="35"/>
      <c r="C10" s="35"/>
      <c r="D10" s="35"/>
      <c r="E10" s="7">
        <v>2113</v>
      </c>
    </row>
    <row r="11" spans="1:5" ht="18.75">
      <c r="A11" s="35" t="s">
        <v>59</v>
      </c>
      <c r="B11" s="35"/>
      <c r="C11" s="35"/>
      <c r="D11" s="35"/>
      <c r="E11" s="7">
        <v>0</v>
      </c>
    </row>
    <row r="12" spans="1:5" ht="18.75">
      <c r="A12" s="35" t="s">
        <v>60</v>
      </c>
      <c r="B12" s="35"/>
      <c r="C12" s="35"/>
      <c r="D12" s="35"/>
      <c r="E12" s="7">
        <v>698.98</v>
      </c>
    </row>
    <row r="13" spans="1:5" ht="18.75">
      <c r="A13" s="35" t="s">
        <v>61</v>
      </c>
      <c r="B13" s="35"/>
      <c r="C13" s="35"/>
      <c r="D13" s="35"/>
      <c r="E13" s="7">
        <v>0</v>
      </c>
    </row>
    <row r="14" spans="1:5" ht="18.75">
      <c r="A14" s="35" t="s">
        <v>62</v>
      </c>
      <c r="B14" s="35"/>
      <c r="C14" s="35"/>
      <c r="D14" s="35"/>
      <c r="E14" s="7">
        <v>0</v>
      </c>
    </row>
    <row r="15" spans="1:5" ht="18.75">
      <c r="A15" s="35" t="s">
        <v>63</v>
      </c>
      <c r="B15" s="35"/>
      <c r="C15" s="35"/>
      <c r="D15" s="35"/>
      <c r="E15" s="7">
        <v>0</v>
      </c>
    </row>
    <row r="16" spans="1:5" ht="18.75">
      <c r="A16" s="35" t="s">
        <v>64</v>
      </c>
      <c r="B16" s="35"/>
      <c r="C16" s="35"/>
      <c r="D16" s="35"/>
      <c r="E16" s="7">
        <v>0</v>
      </c>
    </row>
    <row r="17" spans="1:5" ht="18.75">
      <c r="A17" s="35" t="s">
        <v>65</v>
      </c>
      <c r="B17" s="35"/>
      <c r="C17" s="35"/>
      <c r="D17" s="35"/>
      <c r="E17" s="7">
        <v>0</v>
      </c>
    </row>
    <row r="18" spans="1:5" ht="18.75">
      <c r="A18" s="35" t="s">
        <v>66</v>
      </c>
      <c r="B18" s="35"/>
      <c r="C18" s="35"/>
      <c r="D18" s="35"/>
      <c r="E18" s="7">
        <v>10450</v>
      </c>
    </row>
    <row r="19" spans="1:5" ht="18.75">
      <c r="A19" s="35" t="s">
        <v>67</v>
      </c>
      <c r="B19" s="35"/>
      <c r="C19" s="35"/>
      <c r="D19" s="35"/>
      <c r="E19" s="7">
        <v>1962</v>
      </c>
    </row>
    <row r="20" spans="1:5" ht="18.75">
      <c r="A20" s="35" t="s">
        <v>68</v>
      </c>
      <c r="B20" s="35"/>
      <c r="C20" s="35"/>
      <c r="D20" s="35"/>
      <c r="E20" s="7">
        <v>0</v>
      </c>
    </row>
    <row r="21" spans="1:5" ht="18.75">
      <c r="A21" s="35" t="s">
        <v>69</v>
      </c>
      <c r="B21" s="35"/>
      <c r="C21" s="35"/>
      <c r="D21" s="35"/>
      <c r="E21" s="7">
        <v>0</v>
      </c>
    </row>
    <row r="22" spans="1:5" ht="18.75">
      <c r="A22" s="35" t="s">
        <v>70</v>
      </c>
      <c r="B22" s="35"/>
      <c r="C22" s="35"/>
      <c r="D22" s="35"/>
      <c r="E22" s="7"/>
    </row>
    <row r="23" spans="1:5" ht="18.75">
      <c r="A23" s="35" t="s">
        <v>76</v>
      </c>
      <c r="B23" s="35"/>
      <c r="C23" s="35"/>
      <c r="D23" s="35"/>
      <c r="E23" s="7">
        <v>0</v>
      </c>
    </row>
    <row r="24" spans="1:5" ht="18.75">
      <c r="A24" s="35" t="s">
        <v>92</v>
      </c>
      <c r="B24" s="35"/>
      <c r="C24" s="35"/>
      <c r="D24" s="35"/>
      <c r="E24" s="7">
        <v>0</v>
      </c>
    </row>
    <row r="25" spans="1:5" ht="18.75">
      <c r="A25" s="35" t="s">
        <v>93</v>
      </c>
      <c r="B25" s="35"/>
      <c r="C25" s="35"/>
      <c r="D25" s="35"/>
      <c r="E25" s="7">
        <v>0</v>
      </c>
    </row>
  </sheetData>
  <sheetProtection/>
  <mergeCells count="24"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:E2"/>
    <mergeCell ref="A3:D3"/>
    <mergeCell ref="A4:D4"/>
    <mergeCell ref="A5:D5"/>
    <mergeCell ref="A6:D6"/>
    <mergeCell ref="A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PageLayoutView="0" workbookViewId="0" topLeftCell="A1">
      <selection activeCell="E1" sqref="E1"/>
    </sheetView>
  </sheetViews>
  <sheetFormatPr defaultColWidth="9.00390625" defaultRowHeight="12.75"/>
  <cols>
    <col min="4" max="4" width="65.875" style="0" customWidth="1"/>
    <col min="5" max="5" width="32.875" style="13" customWidth="1"/>
  </cols>
  <sheetData>
    <row r="1" spans="1:5" ht="27">
      <c r="A1" s="10" t="s">
        <v>81</v>
      </c>
      <c r="B1" s="2"/>
      <c r="C1" s="2"/>
      <c r="D1" s="2"/>
      <c r="E1" s="12"/>
    </row>
    <row r="2" spans="1:5" ht="25.5">
      <c r="A2" s="60" t="s">
        <v>101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7">
        <f>SUM(E4:E25)</f>
        <v>113339.56</v>
      </c>
    </row>
    <row r="4" spans="1:5" ht="18.75">
      <c r="A4" s="35" t="s">
        <v>52</v>
      </c>
      <c r="B4" s="35"/>
      <c r="C4" s="35"/>
      <c r="D4" s="35"/>
      <c r="E4" s="7">
        <v>20207.78</v>
      </c>
    </row>
    <row r="5" spans="1:5" ht="18.75">
      <c r="A5" s="35" t="s">
        <v>53</v>
      </c>
      <c r="B5" s="35"/>
      <c r="C5" s="35"/>
      <c r="D5" s="35"/>
      <c r="E5" s="7">
        <v>0</v>
      </c>
    </row>
    <row r="6" spans="1:5" ht="18.75">
      <c r="A6" s="35" t="s">
        <v>54</v>
      </c>
      <c r="B6" s="35"/>
      <c r="C6" s="35"/>
      <c r="D6" s="35"/>
      <c r="E6" s="7">
        <v>30884</v>
      </c>
    </row>
    <row r="7" spans="1:5" ht="18.75">
      <c r="A7" s="35" t="s">
        <v>55</v>
      </c>
      <c r="B7" s="35"/>
      <c r="C7" s="35"/>
      <c r="D7" s="35"/>
      <c r="E7" s="7">
        <v>5876.08</v>
      </c>
    </row>
    <row r="8" spans="1:5" ht="18.75">
      <c r="A8" s="35" t="s">
        <v>56</v>
      </c>
      <c r="B8" s="35"/>
      <c r="C8" s="35"/>
      <c r="D8" s="35"/>
      <c r="E8" s="7">
        <v>3800</v>
      </c>
    </row>
    <row r="9" spans="1:5" ht="18.75">
      <c r="A9" s="35" t="s">
        <v>57</v>
      </c>
      <c r="B9" s="35"/>
      <c r="C9" s="35"/>
      <c r="D9" s="35"/>
      <c r="E9" s="7">
        <v>2800</v>
      </c>
    </row>
    <row r="10" spans="1:5" ht="18.75">
      <c r="A10" s="35" t="s">
        <v>58</v>
      </c>
      <c r="B10" s="35"/>
      <c r="C10" s="35"/>
      <c r="D10" s="35"/>
      <c r="E10" s="7">
        <v>25076.6</v>
      </c>
    </row>
    <row r="11" spans="1:5" ht="18.75">
      <c r="A11" s="35" t="s">
        <v>59</v>
      </c>
      <c r="B11" s="35"/>
      <c r="C11" s="35"/>
      <c r="D11" s="35"/>
      <c r="E11" s="7">
        <v>0</v>
      </c>
    </row>
    <row r="12" spans="1:5" ht="18.75">
      <c r="A12" s="35" t="s">
        <v>60</v>
      </c>
      <c r="B12" s="35"/>
      <c r="C12" s="35"/>
      <c r="D12" s="35"/>
      <c r="E12" s="7">
        <v>1017.5</v>
      </c>
    </row>
    <row r="13" spans="1:5" ht="18.75">
      <c r="A13" s="35" t="s">
        <v>61</v>
      </c>
      <c r="B13" s="35"/>
      <c r="C13" s="35"/>
      <c r="D13" s="35"/>
      <c r="E13" s="7">
        <v>0</v>
      </c>
    </row>
    <row r="14" spans="1:5" ht="18.75">
      <c r="A14" s="35" t="s">
        <v>62</v>
      </c>
      <c r="B14" s="35"/>
      <c r="C14" s="35"/>
      <c r="D14" s="35"/>
      <c r="E14" s="7">
        <v>3500</v>
      </c>
    </row>
    <row r="15" spans="1:5" ht="18.75">
      <c r="A15" s="35" t="s">
        <v>63</v>
      </c>
      <c r="B15" s="35"/>
      <c r="C15" s="35"/>
      <c r="D15" s="35"/>
      <c r="E15" s="7">
        <v>0</v>
      </c>
    </row>
    <row r="16" spans="1:5" ht="18.75">
      <c r="A16" s="35" t="s">
        <v>64</v>
      </c>
      <c r="B16" s="35"/>
      <c r="C16" s="35"/>
      <c r="D16" s="35"/>
      <c r="E16" s="7">
        <v>0</v>
      </c>
    </row>
    <row r="17" spans="1:5" ht="18.75">
      <c r="A17" s="35" t="s">
        <v>65</v>
      </c>
      <c r="B17" s="35"/>
      <c r="C17" s="35"/>
      <c r="D17" s="35"/>
      <c r="E17" s="7">
        <v>0</v>
      </c>
    </row>
    <row r="18" spans="1:5" ht="18.75">
      <c r="A18" s="35" t="s">
        <v>66</v>
      </c>
      <c r="B18" s="35"/>
      <c r="C18" s="35"/>
      <c r="D18" s="35"/>
      <c r="E18" s="7">
        <v>4504</v>
      </c>
    </row>
    <row r="19" spans="1:5" ht="18.75">
      <c r="A19" s="35" t="s">
        <v>67</v>
      </c>
      <c r="B19" s="35"/>
      <c r="C19" s="35"/>
      <c r="D19" s="35"/>
      <c r="E19" s="7">
        <v>1500</v>
      </c>
    </row>
    <row r="20" spans="1:5" ht="18.75">
      <c r="A20" s="35" t="s">
        <v>68</v>
      </c>
      <c r="B20" s="35"/>
      <c r="C20" s="35"/>
      <c r="D20" s="35"/>
      <c r="E20" s="7">
        <v>0</v>
      </c>
    </row>
    <row r="21" spans="1:5" ht="18.75">
      <c r="A21" s="35" t="s">
        <v>69</v>
      </c>
      <c r="B21" s="35"/>
      <c r="C21" s="35"/>
      <c r="D21" s="35"/>
      <c r="E21" s="7">
        <v>2900</v>
      </c>
    </row>
    <row r="22" spans="1:5" ht="18.75">
      <c r="A22" s="35" t="s">
        <v>70</v>
      </c>
      <c r="B22" s="35"/>
      <c r="C22" s="35"/>
      <c r="D22" s="35"/>
      <c r="E22" s="7">
        <v>11273.6</v>
      </c>
    </row>
    <row r="23" spans="1:5" ht="18.75">
      <c r="A23" s="35" t="s">
        <v>76</v>
      </c>
      <c r="B23" s="35"/>
      <c r="C23" s="35"/>
      <c r="D23" s="35"/>
      <c r="E23" s="7">
        <v>0</v>
      </c>
    </row>
    <row r="24" spans="1:5" ht="18.75">
      <c r="A24" s="35" t="s">
        <v>92</v>
      </c>
      <c r="B24" s="35"/>
      <c r="C24" s="35"/>
      <c r="D24" s="35"/>
      <c r="E24" s="7">
        <v>0</v>
      </c>
    </row>
    <row r="25" spans="1:5" ht="18.75">
      <c r="A25" s="35" t="s">
        <v>93</v>
      </c>
      <c r="B25" s="35"/>
      <c r="C25" s="35"/>
      <c r="D25" s="35"/>
      <c r="E25" s="7">
        <v>0</v>
      </c>
    </row>
  </sheetData>
  <sheetProtection/>
  <mergeCells count="24">
    <mergeCell ref="A2:E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PageLayoutView="0" workbookViewId="0" topLeftCell="A2">
      <selection activeCell="E8" sqref="E8"/>
    </sheetView>
  </sheetViews>
  <sheetFormatPr defaultColWidth="9.00390625" defaultRowHeight="12.75"/>
  <cols>
    <col min="4" max="4" width="65.875" style="0" customWidth="1"/>
    <col min="5" max="5" width="32.875" style="13" customWidth="1"/>
  </cols>
  <sheetData>
    <row r="1" spans="1:5" ht="27">
      <c r="A1" s="10" t="s">
        <v>81</v>
      </c>
      <c r="B1" s="2"/>
      <c r="C1" s="2"/>
      <c r="D1" s="2"/>
      <c r="E1" s="12"/>
    </row>
    <row r="2" spans="1:5" ht="25.5">
      <c r="A2" s="60" t="s">
        <v>102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7">
        <f>SUM(E4:E25)</f>
        <v>100304.66</v>
      </c>
    </row>
    <row r="4" spans="1:5" ht="18.75">
      <c r="A4" s="35" t="s">
        <v>52</v>
      </c>
      <c r="B4" s="35"/>
      <c r="C4" s="35"/>
      <c r="D4" s="35"/>
      <c r="E4" s="7">
        <v>20207.78</v>
      </c>
    </row>
    <row r="5" spans="1:5" ht="18.75">
      <c r="A5" s="35" t="s">
        <v>53</v>
      </c>
      <c r="B5" s="35"/>
      <c r="C5" s="35"/>
      <c r="D5" s="35"/>
      <c r="E5" s="7">
        <v>395</v>
      </c>
    </row>
    <row r="6" spans="1:5" ht="18.75">
      <c r="A6" s="35" t="s">
        <v>54</v>
      </c>
      <c r="B6" s="35"/>
      <c r="C6" s="35"/>
      <c r="D6" s="35"/>
      <c r="E6" s="7">
        <v>36172</v>
      </c>
    </row>
    <row r="7" spans="1:5" ht="18.75">
      <c r="A7" s="35" t="s">
        <v>55</v>
      </c>
      <c r="B7" s="35"/>
      <c r="C7" s="35"/>
      <c r="D7" s="35"/>
      <c r="E7" s="7">
        <v>16321.2</v>
      </c>
    </row>
    <row r="8" spans="1:5" ht="18.75">
      <c r="A8" s="35" t="s">
        <v>56</v>
      </c>
      <c r="B8" s="35"/>
      <c r="C8" s="35"/>
      <c r="D8" s="35"/>
      <c r="E8" s="7">
        <v>800</v>
      </c>
    </row>
    <row r="9" spans="1:5" ht="18.75">
      <c r="A9" s="35" t="s">
        <v>57</v>
      </c>
      <c r="B9" s="35"/>
      <c r="C9" s="35"/>
      <c r="D9" s="35"/>
      <c r="E9" s="7">
        <v>2500</v>
      </c>
    </row>
    <row r="10" spans="1:5" ht="18.75">
      <c r="A10" s="35" t="s">
        <v>58</v>
      </c>
      <c r="B10" s="35"/>
      <c r="C10" s="35"/>
      <c r="D10" s="35"/>
      <c r="E10" s="7">
        <v>0</v>
      </c>
    </row>
    <row r="11" spans="1:5" ht="18.75">
      <c r="A11" s="35" t="s">
        <v>59</v>
      </c>
      <c r="B11" s="35"/>
      <c r="C11" s="35"/>
      <c r="D11" s="35"/>
      <c r="E11" s="7">
        <v>500</v>
      </c>
    </row>
    <row r="12" spans="1:5" ht="18.75">
      <c r="A12" s="35" t="s">
        <v>60</v>
      </c>
      <c r="B12" s="35"/>
      <c r="C12" s="35"/>
      <c r="D12" s="35"/>
      <c r="E12" s="7">
        <v>1154.71</v>
      </c>
    </row>
    <row r="13" spans="1:5" ht="18.75">
      <c r="A13" s="35" t="s">
        <v>61</v>
      </c>
      <c r="B13" s="35"/>
      <c r="C13" s="35"/>
      <c r="D13" s="35"/>
      <c r="E13" s="7">
        <v>0</v>
      </c>
    </row>
    <row r="14" spans="1:5" ht="18.75">
      <c r="A14" s="35" t="s">
        <v>62</v>
      </c>
      <c r="B14" s="35"/>
      <c r="C14" s="35"/>
      <c r="D14" s="35"/>
      <c r="E14" s="7">
        <v>0</v>
      </c>
    </row>
    <row r="15" spans="1:5" ht="18.75">
      <c r="A15" s="35" t="s">
        <v>63</v>
      </c>
      <c r="B15" s="35"/>
      <c r="C15" s="35"/>
      <c r="D15" s="35"/>
      <c r="E15" s="7">
        <v>0</v>
      </c>
    </row>
    <row r="16" spans="1:5" ht="18.75">
      <c r="A16" s="35" t="s">
        <v>64</v>
      </c>
      <c r="B16" s="35"/>
      <c r="C16" s="35"/>
      <c r="D16" s="35"/>
      <c r="E16" s="7">
        <v>0</v>
      </c>
    </row>
    <row r="17" spans="1:5" ht="18.75">
      <c r="A17" s="35" t="s">
        <v>65</v>
      </c>
      <c r="B17" s="35"/>
      <c r="C17" s="35"/>
      <c r="D17" s="35"/>
      <c r="E17" s="7">
        <v>0</v>
      </c>
    </row>
    <row r="18" spans="1:5" ht="18.75">
      <c r="A18" s="35" t="s">
        <v>66</v>
      </c>
      <c r="B18" s="35"/>
      <c r="C18" s="35"/>
      <c r="D18" s="35"/>
      <c r="E18" s="7">
        <v>1150</v>
      </c>
    </row>
    <row r="19" spans="1:5" ht="18.75">
      <c r="A19" s="35" t="s">
        <v>67</v>
      </c>
      <c r="B19" s="35"/>
      <c r="C19" s="35"/>
      <c r="D19" s="35"/>
      <c r="E19" s="7">
        <v>20000</v>
      </c>
    </row>
    <row r="20" spans="1:5" ht="18.75">
      <c r="A20" s="35" t="s">
        <v>68</v>
      </c>
      <c r="B20" s="35"/>
      <c r="C20" s="35"/>
      <c r="D20" s="35"/>
      <c r="E20" s="7">
        <v>0</v>
      </c>
    </row>
    <row r="21" spans="1:5" ht="18.75">
      <c r="A21" s="35" t="s">
        <v>69</v>
      </c>
      <c r="B21" s="35"/>
      <c r="C21" s="35"/>
      <c r="D21" s="35"/>
      <c r="E21" s="7">
        <v>0</v>
      </c>
    </row>
    <row r="22" spans="1:5" ht="18.75">
      <c r="A22" s="35" t="s">
        <v>70</v>
      </c>
      <c r="B22" s="35"/>
      <c r="C22" s="35"/>
      <c r="D22" s="35"/>
      <c r="E22" s="7">
        <v>1103.97</v>
      </c>
    </row>
    <row r="23" spans="1:5" ht="18.75">
      <c r="A23" s="35" t="s">
        <v>76</v>
      </c>
      <c r="B23" s="35"/>
      <c r="C23" s="35"/>
      <c r="D23" s="35"/>
      <c r="E23" s="7">
        <v>0</v>
      </c>
    </row>
    <row r="24" spans="1:5" ht="18.75">
      <c r="A24" s="35" t="s">
        <v>92</v>
      </c>
      <c r="B24" s="35"/>
      <c r="C24" s="35"/>
      <c r="D24" s="35"/>
      <c r="E24" s="7">
        <v>0</v>
      </c>
    </row>
    <row r="25" spans="1:5" ht="18.75">
      <c r="A25" s="35" t="s">
        <v>93</v>
      </c>
      <c r="B25" s="35"/>
      <c r="C25" s="35"/>
      <c r="D25" s="35"/>
      <c r="E25" s="7">
        <v>0</v>
      </c>
    </row>
  </sheetData>
  <sheetProtection/>
  <mergeCells count="24">
    <mergeCell ref="A2:E2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6" sqref="C26"/>
    </sheetView>
  </sheetViews>
  <sheetFormatPr defaultColWidth="9.00390625" defaultRowHeight="12.75"/>
  <cols>
    <col min="4" max="4" width="64.625" style="0" customWidth="1"/>
    <col min="6" max="6" width="24.25390625" style="0" customWidth="1"/>
  </cols>
  <sheetData>
    <row r="1" spans="1:6" ht="27" customHeight="1">
      <c r="A1" s="10" t="s">
        <v>81</v>
      </c>
      <c r="B1" s="2"/>
      <c r="C1" s="2"/>
      <c r="D1" s="2"/>
      <c r="E1" s="2"/>
      <c r="F1" s="2"/>
    </row>
    <row r="2" spans="1:6" ht="25.5">
      <c r="A2" s="58" t="s">
        <v>80</v>
      </c>
      <c r="B2" s="58"/>
      <c r="C2" s="58"/>
      <c r="D2" s="58"/>
      <c r="E2" s="58"/>
      <c r="F2" s="58"/>
    </row>
    <row r="3" spans="1:6" ht="19.5" customHeight="1">
      <c r="A3" s="35" t="s">
        <v>51</v>
      </c>
      <c r="B3" s="35"/>
      <c r="C3" s="35"/>
      <c r="D3" s="35"/>
      <c r="E3" s="59">
        <f>SUM(E4:E31)</f>
        <v>64129.22</v>
      </c>
      <c r="F3" s="59"/>
    </row>
    <row r="4" spans="1:6" ht="19.5" customHeight="1">
      <c r="A4" s="35" t="s">
        <v>52</v>
      </c>
      <c r="B4" s="35"/>
      <c r="C4" s="35"/>
      <c r="D4" s="35"/>
      <c r="E4" s="59">
        <v>18222.96</v>
      </c>
      <c r="F4" s="59"/>
    </row>
    <row r="5" spans="1:6" ht="18.75" customHeight="1">
      <c r="A5" s="35" t="s">
        <v>53</v>
      </c>
      <c r="B5" s="35"/>
      <c r="C5" s="35"/>
      <c r="D5" s="35"/>
      <c r="E5" s="59">
        <v>1147</v>
      </c>
      <c r="F5" s="59"/>
    </row>
    <row r="6" spans="1:6" ht="18.75" customHeight="1">
      <c r="A6" s="35" t="s">
        <v>54</v>
      </c>
      <c r="B6" s="35"/>
      <c r="C6" s="35"/>
      <c r="D6" s="35"/>
      <c r="E6" s="59">
        <v>24900</v>
      </c>
      <c r="F6" s="59"/>
    </row>
    <row r="7" spans="1:6" ht="19.5" customHeight="1">
      <c r="A7" s="35" t="s">
        <v>55</v>
      </c>
      <c r="B7" s="35"/>
      <c r="C7" s="35"/>
      <c r="D7" s="35"/>
      <c r="E7" s="59">
        <v>4989.4</v>
      </c>
      <c r="F7" s="59"/>
    </row>
    <row r="8" spans="1:6" ht="19.5" customHeight="1">
      <c r="A8" s="35" t="s">
        <v>56</v>
      </c>
      <c r="B8" s="35"/>
      <c r="C8" s="35"/>
      <c r="D8" s="35"/>
      <c r="E8" s="59">
        <v>1200</v>
      </c>
      <c r="F8" s="59"/>
    </row>
    <row r="9" spans="1:6" ht="19.5" customHeight="1">
      <c r="A9" s="35" t="s">
        <v>57</v>
      </c>
      <c r="B9" s="35"/>
      <c r="C9" s="35"/>
      <c r="D9" s="35"/>
      <c r="E9" s="59">
        <v>800</v>
      </c>
      <c r="F9" s="59"/>
    </row>
    <row r="10" spans="1:6" ht="19.5" customHeight="1">
      <c r="A10" s="35" t="s">
        <v>58</v>
      </c>
      <c r="B10" s="35"/>
      <c r="C10" s="35"/>
      <c r="D10" s="35"/>
      <c r="E10" s="59">
        <v>7000</v>
      </c>
      <c r="F10" s="59"/>
    </row>
    <row r="11" spans="1:6" ht="19.5" customHeight="1">
      <c r="A11" s="35" t="s">
        <v>59</v>
      </c>
      <c r="B11" s="35"/>
      <c r="C11" s="35"/>
      <c r="D11" s="35"/>
      <c r="E11" s="59">
        <v>435</v>
      </c>
      <c r="F11" s="59"/>
    </row>
    <row r="12" spans="1:6" ht="19.5" customHeight="1">
      <c r="A12" s="35" t="s">
        <v>60</v>
      </c>
      <c r="B12" s="35"/>
      <c r="C12" s="35"/>
      <c r="D12" s="35"/>
      <c r="E12" s="59">
        <v>410</v>
      </c>
      <c r="F12" s="59"/>
    </row>
    <row r="13" spans="1:6" ht="19.5" customHeight="1">
      <c r="A13" s="35" t="s">
        <v>61</v>
      </c>
      <c r="B13" s="35"/>
      <c r="C13" s="35"/>
      <c r="D13" s="35"/>
      <c r="E13" s="59"/>
      <c r="F13" s="59"/>
    </row>
    <row r="14" spans="1:6" ht="19.5" customHeight="1">
      <c r="A14" s="35" t="s">
        <v>62</v>
      </c>
      <c r="B14" s="35"/>
      <c r="C14" s="35"/>
      <c r="D14" s="35"/>
      <c r="E14" s="59">
        <v>1219</v>
      </c>
      <c r="F14" s="59"/>
    </row>
    <row r="15" spans="1:6" ht="19.5" customHeight="1">
      <c r="A15" s="35" t="s">
        <v>63</v>
      </c>
      <c r="B15" s="35"/>
      <c r="C15" s="35"/>
      <c r="D15" s="35"/>
      <c r="E15" s="59"/>
      <c r="F15" s="59"/>
    </row>
    <row r="16" spans="1:6" ht="19.5" customHeight="1">
      <c r="A16" s="35" t="s">
        <v>64</v>
      </c>
      <c r="B16" s="35"/>
      <c r="C16" s="35"/>
      <c r="D16" s="35"/>
      <c r="E16" s="59"/>
      <c r="F16" s="59"/>
    </row>
    <row r="17" spans="1:6" ht="19.5" customHeight="1">
      <c r="A17" s="35" t="s">
        <v>65</v>
      </c>
      <c r="B17" s="35"/>
      <c r="C17" s="35"/>
      <c r="D17" s="35"/>
      <c r="E17" s="59"/>
      <c r="F17" s="59"/>
    </row>
    <row r="18" spans="1:6" ht="19.5" customHeight="1">
      <c r="A18" s="35" t="s">
        <v>66</v>
      </c>
      <c r="B18" s="35"/>
      <c r="C18" s="35"/>
      <c r="D18" s="35"/>
      <c r="E18" s="59">
        <v>260</v>
      </c>
      <c r="F18" s="59"/>
    </row>
    <row r="19" spans="1:6" ht="19.5" customHeight="1">
      <c r="A19" s="35" t="s">
        <v>67</v>
      </c>
      <c r="B19" s="35"/>
      <c r="C19" s="35"/>
      <c r="D19" s="35"/>
      <c r="E19" s="59">
        <v>87.75</v>
      </c>
      <c r="F19" s="59"/>
    </row>
    <row r="20" spans="1:6" ht="19.5" customHeight="1">
      <c r="A20" s="35" t="s">
        <v>68</v>
      </c>
      <c r="B20" s="35"/>
      <c r="C20" s="35"/>
      <c r="D20" s="35"/>
      <c r="E20" s="59"/>
      <c r="F20" s="59"/>
    </row>
    <row r="21" spans="1:6" ht="19.5" customHeight="1">
      <c r="A21" s="35" t="s">
        <v>69</v>
      </c>
      <c r="B21" s="35"/>
      <c r="C21" s="35"/>
      <c r="D21" s="35"/>
      <c r="E21" s="59">
        <v>1700</v>
      </c>
      <c r="F21" s="59"/>
    </row>
    <row r="22" spans="1:6" ht="19.5" customHeight="1">
      <c r="A22" s="35" t="s">
        <v>70</v>
      </c>
      <c r="B22" s="35"/>
      <c r="C22" s="35"/>
      <c r="D22" s="35"/>
      <c r="E22" s="59">
        <v>1758.11</v>
      </c>
      <c r="F22" s="59"/>
    </row>
    <row r="23" spans="1:6" ht="19.5" customHeight="1">
      <c r="A23" s="35"/>
      <c r="B23" s="35"/>
      <c r="C23" s="35"/>
      <c r="D23" s="35"/>
      <c r="E23" s="59"/>
      <c r="F23" s="59"/>
    </row>
    <row r="24" spans="1:6" ht="19.5">
      <c r="A24" s="35"/>
      <c r="B24" s="35"/>
      <c r="C24" s="35"/>
      <c r="D24" s="35"/>
      <c r="E24" s="59"/>
      <c r="F24" s="59"/>
    </row>
    <row r="25" spans="1:6" ht="19.5">
      <c r="A25" s="35"/>
      <c r="B25" s="35"/>
      <c r="C25" s="35"/>
      <c r="D25" s="35"/>
      <c r="E25" s="59"/>
      <c r="F25" s="59"/>
    </row>
  </sheetData>
  <sheetProtection/>
  <mergeCells count="47">
    <mergeCell ref="E21:F21"/>
    <mergeCell ref="E22:F22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E3:F3"/>
    <mergeCell ref="E4:F4"/>
    <mergeCell ref="E5:F5"/>
    <mergeCell ref="E6:F6"/>
    <mergeCell ref="E7:F7"/>
    <mergeCell ref="E8:F8"/>
    <mergeCell ref="A19:D19"/>
    <mergeCell ref="A20:D20"/>
    <mergeCell ref="A3:D3"/>
    <mergeCell ref="A4:D4"/>
    <mergeCell ref="A5:D5"/>
    <mergeCell ref="A6:D6"/>
    <mergeCell ref="A7:D7"/>
    <mergeCell ref="A8:D8"/>
    <mergeCell ref="A9:D9"/>
    <mergeCell ref="A10:D10"/>
    <mergeCell ref="A12:D12"/>
    <mergeCell ref="A17:D17"/>
    <mergeCell ref="A18:D18"/>
    <mergeCell ref="A13:D13"/>
    <mergeCell ref="A14:D14"/>
    <mergeCell ref="A15:D15"/>
    <mergeCell ref="A16:D16"/>
    <mergeCell ref="A2:F2"/>
    <mergeCell ref="A25:D25"/>
    <mergeCell ref="E25:F25"/>
    <mergeCell ref="A23:D23"/>
    <mergeCell ref="E23:F23"/>
    <mergeCell ref="A24:D24"/>
    <mergeCell ref="E24:F24"/>
    <mergeCell ref="A21:D21"/>
    <mergeCell ref="A22:D22"/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3" sqref="E23"/>
    </sheetView>
  </sheetViews>
  <sheetFormatPr defaultColWidth="9.00390625" defaultRowHeight="12.75"/>
  <cols>
    <col min="4" max="4" width="51.00390625" style="0" customWidth="1"/>
    <col min="5" max="5" width="39.7539062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82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2">
        <f>SUM(E4:E31)</f>
        <v>75895.07</v>
      </c>
    </row>
    <row r="4" spans="1:5" ht="18.75">
      <c r="A4" s="35" t="s">
        <v>52</v>
      </c>
      <c r="B4" s="35"/>
      <c r="C4" s="35"/>
      <c r="D4" s="35"/>
      <c r="E4" s="2">
        <v>18222.96</v>
      </c>
    </row>
    <row r="5" spans="1:5" ht="18.75">
      <c r="A5" s="35" t="s">
        <v>53</v>
      </c>
      <c r="B5" s="35"/>
      <c r="C5" s="35"/>
      <c r="D5" s="35"/>
      <c r="E5" s="2">
        <v>862</v>
      </c>
    </row>
    <row r="6" spans="1:5" ht="18.75">
      <c r="A6" s="35" t="s">
        <v>54</v>
      </c>
      <c r="B6" s="35"/>
      <c r="C6" s="35"/>
      <c r="D6" s="35"/>
      <c r="E6" s="2">
        <v>24900</v>
      </c>
    </row>
    <row r="7" spans="1:5" ht="18.75">
      <c r="A7" s="35" t="s">
        <v>55</v>
      </c>
      <c r="B7" s="35"/>
      <c r="C7" s="35"/>
      <c r="D7" s="35"/>
      <c r="E7" s="2">
        <v>4989.4</v>
      </c>
    </row>
    <row r="8" spans="1:5" ht="18.75">
      <c r="A8" s="35" t="s">
        <v>56</v>
      </c>
      <c r="B8" s="35"/>
      <c r="C8" s="35"/>
      <c r="D8" s="35"/>
      <c r="E8" s="2">
        <v>1200</v>
      </c>
    </row>
    <row r="9" spans="1:5" ht="18.75">
      <c r="A9" s="35" t="s">
        <v>57</v>
      </c>
      <c r="B9" s="35"/>
      <c r="C9" s="35"/>
      <c r="D9" s="35"/>
      <c r="E9" s="2">
        <v>800</v>
      </c>
    </row>
    <row r="10" spans="1:5" ht="18.75">
      <c r="A10" s="35" t="s">
        <v>58</v>
      </c>
      <c r="B10" s="35"/>
      <c r="C10" s="35"/>
      <c r="D10" s="35"/>
      <c r="E10" s="2"/>
    </row>
    <row r="11" spans="1:5" ht="18.75">
      <c r="A11" s="35" t="s">
        <v>59</v>
      </c>
      <c r="B11" s="35"/>
      <c r="C11" s="35"/>
      <c r="D11" s="35"/>
      <c r="E11" s="2">
        <v>2315</v>
      </c>
    </row>
    <row r="12" spans="1:5" ht="18.75">
      <c r="A12" s="35" t="s">
        <v>60</v>
      </c>
      <c r="B12" s="35"/>
      <c r="C12" s="35"/>
      <c r="D12" s="35"/>
      <c r="E12" s="2">
        <v>570</v>
      </c>
    </row>
    <row r="13" spans="1:5" ht="18.75">
      <c r="A13" s="35" t="s">
        <v>61</v>
      </c>
      <c r="B13" s="35"/>
      <c r="C13" s="35"/>
      <c r="D13" s="35"/>
      <c r="E13" s="2"/>
    </row>
    <row r="14" spans="1:5" ht="18.75">
      <c r="A14" s="35" t="s">
        <v>62</v>
      </c>
      <c r="B14" s="35"/>
      <c r="C14" s="35"/>
      <c r="D14" s="35"/>
      <c r="E14" s="2">
        <v>1500</v>
      </c>
    </row>
    <row r="15" spans="1:5" ht="18.75">
      <c r="A15" s="35" t="s">
        <v>63</v>
      </c>
      <c r="B15" s="35"/>
      <c r="C15" s="35"/>
      <c r="D15" s="35"/>
      <c r="E15" s="2"/>
    </row>
    <row r="16" spans="1:5" ht="18.75">
      <c r="A16" s="35" t="s">
        <v>64</v>
      </c>
      <c r="B16" s="35"/>
      <c r="C16" s="35"/>
      <c r="D16" s="35"/>
      <c r="E16" s="2"/>
    </row>
    <row r="17" spans="1:5" ht="18.75">
      <c r="A17" s="35" t="s">
        <v>65</v>
      </c>
      <c r="B17" s="35"/>
      <c r="C17" s="35"/>
      <c r="D17" s="35"/>
      <c r="E17" s="2">
        <v>1000</v>
      </c>
    </row>
    <row r="18" spans="1:5" ht="18.75">
      <c r="A18" s="35" t="s">
        <v>66</v>
      </c>
      <c r="B18" s="35"/>
      <c r="C18" s="35"/>
      <c r="D18" s="35"/>
      <c r="E18" s="2"/>
    </row>
    <row r="19" spans="1:5" ht="18.75">
      <c r="A19" s="35" t="s">
        <v>67</v>
      </c>
      <c r="B19" s="35"/>
      <c r="C19" s="35"/>
      <c r="D19" s="35"/>
      <c r="E19" s="2"/>
    </row>
    <row r="20" spans="1:5" ht="18.75">
      <c r="A20" s="35" t="s">
        <v>68</v>
      </c>
      <c r="B20" s="35"/>
      <c r="C20" s="35"/>
      <c r="D20" s="35"/>
      <c r="E20" s="2"/>
    </row>
    <row r="21" spans="1:5" ht="18.75">
      <c r="A21" s="35" t="s">
        <v>69</v>
      </c>
      <c r="B21" s="35"/>
      <c r="C21" s="35"/>
      <c r="D21" s="35"/>
      <c r="E21" s="2">
        <v>1700</v>
      </c>
    </row>
    <row r="22" spans="1:5" ht="18.75">
      <c r="A22" s="35" t="s">
        <v>70</v>
      </c>
      <c r="B22" s="35"/>
      <c r="C22" s="35"/>
      <c r="D22" s="35"/>
      <c r="E22" s="2">
        <v>10200.19</v>
      </c>
    </row>
    <row r="23" spans="1:5" ht="18.75">
      <c r="A23" s="35" t="s">
        <v>76</v>
      </c>
      <c r="B23" s="35"/>
      <c r="C23" s="35"/>
      <c r="D23" s="35"/>
      <c r="E23" s="2">
        <v>7635.52</v>
      </c>
    </row>
    <row r="24" spans="1:5" ht="18.75">
      <c r="A24" s="35"/>
      <c r="B24" s="35"/>
      <c r="C24" s="35"/>
      <c r="D24" s="35"/>
      <c r="E24" s="2"/>
    </row>
    <row r="25" spans="1:5" ht="18.75">
      <c r="A25" s="35"/>
      <c r="B25" s="35"/>
      <c r="C25" s="35"/>
      <c r="D25" s="35"/>
      <c r="E25" s="2"/>
    </row>
  </sheetData>
  <sheetProtection/>
  <mergeCells count="24">
    <mergeCell ref="A3:D3"/>
    <mergeCell ref="A4:D4"/>
    <mergeCell ref="A5:D5"/>
    <mergeCell ref="A6:D6"/>
    <mergeCell ref="A7:D7"/>
    <mergeCell ref="A8:D8"/>
    <mergeCell ref="A19:D19"/>
    <mergeCell ref="A20:D20"/>
    <mergeCell ref="A9:D9"/>
    <mergeCell ref="A10:D10"/>
    <mergeCell ref="A11:D11"/>
    <mergeCell ref="A12:D12"/>
    <mergeCell ref="A13:D13"/>
    <mergeCell ref="A14:D14"/>
    <mergeCell ref="A2:E2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7" sqref="A7:D7"/>
    </sheetView>
  </sheetViews>
  <sheetFormatPr defaultColWidth="9.00390625" defaultRowHeight="12.75"/>
  <cols>
    <col min="4" max="4" width="61.75390625" style="0" customWidth="1"/>
    <col min="5" max="5" width="25.37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83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2">
        <f>SUM(E4:E31)</f>
        <v>70592.86</v>
      </c>
    </row>
    <row r="4" spans="1:5" ht="18.75">
      <c r="A4" s="35" t="s">
        <v>52</v>
      </c>
      <c r="B4" s="35"/>
      <c r="C4" s="35"/>
      <c r="D4" s="35"/>
      <c r="E4" s="2">
        <v>21222.96</v>
      </c>
    </row>
    <row r="5" spans="1:5" ht="18.75">
      <c r="A5" s="35" t="s">
        <v>53</v>
      </c>
      <c r="B5" s="35"/>
      <c r="C5" s="35"/>
      <c r="D5" s="35"/>
      <c r="E5" s="2">
        <v>2188</v>
      </c>
    </row>
    <row r="6" spans="1:5" ht="18.75">
      <c r="A6" s="35" t="s">
        <v>54</v>
      </c>
      <c r="B6" s="35"/>
      <c r="C6" s="35"/>
      <c r="D6" s="35"/>
      <c r="E6" s="2">
        <v>31900</v>
      </c>
    </row>
    <row r="7" spans="1:5" ht="18.75">
      <c r="A7" s="35" t="s">
        <v>55</v>
      </c>
      <c r="B7" s="35"/>
      <c r="C7" s="35"/>
      <c r="D7" s="35"/>
      <c r="E7" s="2">
        <v>4989.4</v>
      </c>
    </row>
    <row r="8" spans="1:5" ht="18.75">
      <c r="A8" s="35" t="s">
        <v>56</v>
      </c>
      <c r="B8" s="35"/>
      <c r="C8" s="35"/>
      <c r="D8" s="35"/>
      <c r="E8" s="2"/>
    </row>
    <row r="9" spans="1:5" ht="18.75">
      <c r="A9" s="35" t="s">
        <v>57</v>
      </c>
      <c r="B9" s="35"/>
      <c r="C9" s="35"/>
      <c r="D9" s="35"/>
      <c r="E9" s="2"/>
    </row>
    <row r="10" spans="1:5" ht="18.75">
      <c r="A10" s="35" t="s">
        <v>58</v>
      </c>
      <c r="B10" s="35"/>
      <c r="C10" s="35"/>
      <c r="D10" s="35"/>
      <c r="E10" s="2"/>
    </row>
    <row r="11" spans="1:5" ht="18.75">
      <c r="A11" s="35" t="s">
        <v>59</v>
      </c>
      <c r="B11" s="35"/>
      <c r="C11" s="35"/>
      <c r="D11" s="35"/>
      <c r="E11" s="2"/>
    </row>
    <row r="12" spans="1:5" ht="18.75">
      <c r="A12" s="35" t="s">
        <v>60</v>
      </c>
      <c r="B12" s="35"/>
      <c r="C12" s="35"/>
      <c r="D12" s="35"/>
      <c r="E12" s="2">
        <v>570</v>
      </c>
    </row>
    <row r="13" spans="1:5" ht="18.75">
      <c r="A13" s="35" t="s">
        <v>61</v>
      </c>
      <c r="B13" s="35"/>
      <c r="C13" s="35"/>
      <c r="D13" s="35"/>
      <c r="E13" s="2"/>
    </row>
    <row r="14" spans="1:5" ht="18.75">
      <c r="A14" s="35" t="s">
        <v>62</v>
      </c>
      <c r="B14" s="35"/>
      <c r="C14" s="35"/>
      <c r="D14" s="35"/>
      <c r="E14" s="2"/>
    </row>
    <row r="15" spans="1:5" ht="18.75">
      <c r="A15" s="35" t="s">
        <v>63</v>
      </c>
      <c r="B15" s="35"/>
      <c r="C15" s="35"/>
      <c r="D15" s="35"/>
      <c r="E15" s="2"/>
    </row>
    <row r="16" spans="1:5" ht="18.75">
      <c r="A16" s="35" t="s">
        <v>64</v>
      </c>
      <c r="B16" s="35"/>
      <c r="C16" s="35"/>
      <c r="D16" s="35"/>
      <c r="E16" s="2"/>
    </row>
    <row r="17" spans="1:5" ht="18.75">
      <c r="A17" s="35" t="s">
        <v>65</v>
      </c>
      <c r="B17" s="35"/>
      <c r="C17" s="35"/>
      <c r="D17" s="35"/>
      <c r="E17" s="2"/>
    </row>
    <row r="18" spans="1:5" ht="18.75">
      <c r="A18" s="35" t="s">
        <v>66</v>
      </c>
      <c r="B18" s="35"/>
      <c r="C18" s="35"/>
      <c r="D18" s="35"/>
      <c r="E18" s="2">
        <v>1000</v>
      </c>
    </row>
    <row r="19" spans="1:5" ht="18.75">
      <c r="A19" s="35" t="s">
        <v>67</v>
      </c>
      <c r="B19" s="35"/>
      <c r="C19" s="35"/>
      <c r="D19" s="35"/>
      <c r="E19" s="2">
        <v>6220</v>
      </c>
    </row>
    <row r="20" spans="1:5" ht="18.75">
      <c r="A20" s="35" t="s">
        <v>68</v>
      </c>
      <c r="B20" s="35"/>
      <c r="C20" s="35"/>
      <c r="D20" s="35"/>
      <c r="E20" s="2"/>
    </row>
    <row r="21" spans="1:5" ht="18.75">
      <c r="A21" s="35" t="s">
        <v>69</v>
      </c>
      <c r="B21" s="35"/>
      <c r="C21" s="35"/>
      <c r="D21" s="35"/>
      <c r="E21" s="2">
        <v>1700</v>
      </c>
    </row>
    <row r="22" spans="1:5" ht="18.75">
      <c r="A22" s="35" t="s">
        <v>70</v>
      </c>
      <c r="B22" s="35"/>
      <c r="C22" s="35"/>
      <c r="D22" s="35"/>
      <c r="E22" s="2">
        <v>802.5</v>
      </c>
    </row>
    <row r="23" spans="1:5" ht="18.75">
      <c r="A23" s="35"/>
      <c r="B23" s="35"/>
      <c r="C23" s="35"/>
      <c r="D23" s="35"/>
      <c r="E23" s="2"/>
    </row>
    <row r="24" spans="1:5" ht="18.75">
      <c r="A24" s="35"/>
      <c r="B24" s="35"/>
      <c r="C24" s="35"/>
      <c r="D24" s="35"/>
      <c r="E24" s="2"/>
    </row>
    <row r="25" spans="1:5" ht="18.75">
      <c r="A25" s="35"/>
      <c r="B25" s="35"/>
      <c r="C25" s="35"/>
      <c r="D25" s="35"/>
      <c r="E25" s="2"/>
    </row>
  </sheetData>
  <sheetProtection/>
  <mergeCells count="24">
    <mergeCell ref="A3:D3"/>
    <mergeCell ref="A4:D4"/>
    <mergeCell ref="A5:D5"/>
    <mergeCell ref="A6:D6"/>
    <mergeCell ref="A7:D7"/>
    <mergeCell ref="A8:D8"/>
    <mergeCell ref="A19:D19"/>
    <mergeCell ref="A20:D20"/>
    <mergeCell ref="A9:D9"/>
    <mergeCell ref="A10:D10"/>
    <mergeCell ref="A11:D11"/>
    <mergeCell ref="A12:D12"/>
    <mergeCell ref="A13:D13"/>
    <mergeCell ref="A14:D14"/>
    <mergeCell ref="A21:D21"/>
    <mergeCell ref="A22:D22"/>
    <mergeCell ref="A23:D23"/>
    <mergeCell ref="A24:D24"/>
    <mergeCell ref="A25:D25"/>
    <mergeCell ref="A2:E2"/>
    <mergeCell ref="A15:D15"/>
    <mergeCell ref="A16:D16"/>
    <mergeCell ref="A17:D17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" sqref="D1:E1"/>
    </sheetView>
  </sheetViews>
  <sheetFormatPr defaultColWidth="9.00390625" defaultRowHeight="12.75"/>
  <cols>
    <col min="4" max="4" width="63.625" style="0" customWidth="1"/>
    <col min="5" max="5" width="25.62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84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2">
        <f>SUM(E4:E30)</f>
        <v>110834.84</v>
      </c>
    </row>
    <row r="4" spans="1:5" ht="18.75">
      <c r="A4" s="35" t="s">
        <v>52</v>
      </c>
      <c r="B4" s="35"/>
      <c r="C4" s="35"/>
      <c r="D4" s="35"/>
      <c r="E4" s="2">
        <v>34958.13</v>
      </c>
    </row>
    <row r="5" spans="1:5" ht="18.75">
      <c r="A5" s="35" t="s">
        <v>53</v>
      </c>
      <c r="B5" s="35"/>
      <c r="C5" s="35"/>
      <c r="D5" s="35"/>
      <c r="E5" s="2">
        <v>690</v>
      </c>
    </row>
    <row r="6" spans="1:5" ht="18.75">
      <c r="A6" s="35" t="s">
        <v>54</v>
      </c>
      <c r="B6" s="35"/>
      <c r="C6" s="35"/>
      <c r="D6" s="35"/>
      <c r="E6" s="2">
        <v>36328.85</v>
      </c>
    </row>
    <row r="7" spans="1:5" ht="18.75">
      <c r="A7" s="35" t="s">
        <v>55</v>
      </c>
      <c r="B7" s="35"/>
      <c r="C7" s="35"/>
      <c r="D7" s="35"/>
      <c r="E7" s="2">
        <v>7297.97</v>
      </c>
    </row>
    <row r="8" spans="1:5" ht="18.75">
      <c r="A8" s="35" t="s">
        <v>56</v>
      </c>
      <c r="B8" s="35"/>
      <c r="C8" s="35"/>
      <c r="D8" s="35"/>
      <c r="E8" s="2"/>
    </row>
    <row r="9" spans="1:5" ht="18.75">
      <c r="A9" s="35" t="s">
        <v>57</v>
      </c>
      <c r="B9" s="35"/>
      <c r="C9" s="35"/>
      <c r="D9" s="35"/>
      <c r="E9" s="2"/>
    </row>
    <row r="10" spans="1:5" ht="18.75">
      <c r="A10" s="35" t="s">
        <v>58</v>
      </c>
      <c r="B10" s="35"/>
      <c r="C10" s="35"/>
      <c r="D10" s="35"/>
      <c r="E10" s="8"/>
    </row>
    <row r="11" spans="1:5" ht="18.75">
      <c r="A11" s="35" t="s">
        <v>59</v>
      </c>
      <c r="B11" s="35"/>
      <c r="C11" s="35"/>
      <c r="D11" s="35"/>
      <c r="E11" s="2">
        <v>186</v>
      </c>
    </row>
    <row r="12" spans="1:5" ht="18.75">
      <c r="A12" s="35" t="s">
        <v>60</v>
      </c>
      <c r="B12" s="35"/>
      <c r="C12" s="35"/>
      <c r="D12" s="35"/>
      <c r="E12" s="2">
        <v>690</v>
      </c>
    </row>
    <row r="13" spans="1:5" ht="18.75">
      <c r="A13" s="35" t="s">
        <v>61</v>
      </c>
      <c r="B13" s="35"/>
      <c r="C13" s="35"/>
      <c r="D13" s="35"/>
      <c r="E13" s="2">
        <v>4500</v>
      </c>
    </row>
    <row r="14" spans="1:5" ht="18.75">
      <c r="A14" s="35" t="s">
        <v>62</v>
      </c>
      <c r="B14" s="35"/>
      <c r="C14" s="35"/>
      <c r="D14" s="35"/>
      <c r="E14" s="2"/>
    </row>
    <row r="15" spans="1:5" ht="18.75">
      <c r="A15" s="35" t="s">
        <v>63</v>
      </c>
      <c r="B15" s="35"/>
      <c r="C15" s="35"/>
      <c r="D15" s="35"/>
      <c r="E15" s="2"/>
    </row>
    <row r="16" spans="1:5" ht="18.75">
      <c r="A16" s="35" t="s">
        <v>64</v>
      </c>
      <c r="B16" s="35"/>
      <c r="C16" s="35"/>
      <c r="D16" s="35"/>
      <c r="E16" s="2"/>
    </row>
    <row r="17" spans="1:5" ht="18.75">
      <c r="A17" s="35" t="s">
        <v>65</v>
      </c>
      <c r="B17" s="35"/>
      <c r="C17" s="35"/>
      <c r="D17" s="35"/>
      <c r="E17" s="2"/>
    </row>
    <row r="18" spans="1:5" ht="18.75">
      <c r="A18" s="35" t="s">
        <v>66</v>
      </c>
      <c r="B18" s="35"/>
      <c r="C18" s="35"/>
      <c r="D18" s="35"/>
      <c r="E18" s="2">
        <v>8190.2</v>
      </c>
    </row>
    <row r="19" spans="1:5" ht="18.75">
      <c r="A19" s="35" t="s">
        <v>67</v>
      </c>
      <c r="B19" s="35"/>
      <c r="C19" s="35"/>
      <c r="D19" s="35"/>
      <c r="E19" s="2">
        <v>195</v>
      </c>
    </row>
    <row r="20" spans="1:5" ht="18.75">
      <c r="A20" s="35" t="s">
        <v>68</v>
      </c>
      <c r="B20" s="35"/>
      <c r="C20" s="35"/>
      <c r="D20" s="35"/>
      <c r="E20" s="2"/>
    </row>
    <row r="21" spans="1:5" ht="18.75">
      <c r="A21" s="35" t="s">
        <v>69</v>
      </c>
      <c r="B21" s="35"/>
      <c r="C21" s="35"/>
      <c r="D21" s="35"/>
      <c r="E21" s="2">
        <v>1700</v>
      </c>
    </row>
    <row r="22" spans="1:5" ht="18.75">
      <c r="A22" s="35" t="s">
        <v>70</v>
      </c>
      <c r="B22" s="35"/>
      <c r="C22" s="35"/>
      <c r="D22" s="35"/>
      <c r="E22" s="2">
        <v>16098.69</v>
      </c>
    </row>
    <row r="23" spans="1:5" ht="18.75">
      <c r="A23" s="35"/>
      <c r="B23" s="35"/>
      <c r="C23" s="35"/>
      <c r="D23" s="35"/>
      <c r="E23" s="2"/>
    </row>
    <row r="24" spans="1:5" ht="18.75">
      <c r="A24" s="35"/>
      <c r="B24" s="35"/>
      <c r="C24" s="35"/>
      <c r="D24" s="35"/>
      <c r="E24" s="2"/>
    </row>
    <row r="25" spans="1:5" ht="18.75">
      <c r="A25" s="35"/>
      <c r="B25" s="35"/>
      <c r="C25" s="35"/>
      <c r="D25" s="35"/>
      <c r="E25" s="2"/>
    </row>
  </sheetData>
  <sheetProtection/>
  <mergeCells count="24">
    <mergeCell ref="A6:D6"/>
    <mergeCell ref="A7:D7"/>
    <mergeCell ref="A8:D8"/>
    <mergeCell ref="A3:D3"/>
    <mergeCell ref="A4:D4"/>
    <mergeCell ref="A5:D5"/>
    <mergeCell ref="A16:D16"/>
    <mergeCell ref="A17:D17"/>
    <mergeCell ref="A12:D12"/>
    <mergeCell ref="A13:D13"/>
    <mergeCell ref="A14:D14"/>
    <mergeCell ref="A9:D9"/>
    <mergeCell ref="A10:D10"/>
    <mergeCell ref="A11:D11"/>
    <mergeCell ref="A24:D24"/>
    <mergeCell ref="A25:D25"/>
    <mergeCell ref="A2:E2"/>
    <mergeCell ref="A21:D21"/>
    <mergeCell ref="A22:D22"/>
    <mergeCell ref="A23:D23"/>
    <mergeCell ref="A18:D18"/>
    <mergeCell ref="A19:D19"/>
    <mergeCell ref="A20:D20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6">
      <selection activeCell="A6" sqref="A6:D6"/>
    </sheetView>
  </sheetViews>
  <sheetFormatPr defaultColWidth="9.00390625" defaultRowHeight="12.75"/>
  <cols>
    <col min="4" max="4" width="61.75390625" style="0" customWidth="1"/>
    <col min="5" max="5" width="32.0039062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85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2">
        <f>SUM(E4:E30)</f>
        <v>76509.08</v>
      </c>
    </row>
    <row r="4" spans="1:5" ht="18.75">
      <c r="A4" s="35" t="s">
        <v>52</v>
      </c>
      <c r="B4" s="35"/>
      <c r="C4" s="35"/>
      <c r="D4" s="35"/>
      <c r="E4" s="2">
        <v>21758.13</v>
      </c>
    </row>
    <row r="5" spans="1:5" ht="18.75">
      <c r="A5" s="35" t="s">
        <v>53</v>
      </c>
      <c r="B5" s="35"/>
      <c r="C5" s="35"/>
      <c r="D5" s="35"/>
      <c r="E5" s="2">
        <v>960</v>
      </c>
    </row>
    <row r="6" spans="1:5" ht="18.75">
      <c r="A6" s="35" t="s">
        <v>54</v>
      </c>
      <c r="B6" s="35"/>
      <c r="C6" s="35"/>
      <c r="D6" s="35"/>
      <c r="E6" s="2">
        <v>25700</v>
      </c>
    </row>
    <row r="7" spans="1:5" ht="18.75">
      <c r="A7" s="35" t="s">
        <v>55</v>
      </c>
      <c r="B7" s="35"/>
      <c r="C7" s="35"/>
      <c r="D7" s="35"/>
      <c r="E7" s="2">
        <v>5191.4</v>
      </c>
    </row>
    <row r="8" spans="1:5" ht="18.75">
      <c r="A8" s="35" t="s">
        <v>56</v>
      </c>
      <c r="B8" s="35"/>
      <c r="C8" s="35"/>
      <c r="D8" s="35"/>
      <c r="E8" s="2"/>
    </row>
    <row r="9" spans="1:5" ht="18.75">
      <c r="A9" s="35" t="s">
        <v>57</v>
      </c>
      <c r="B9" s="35"/>
      <c r="C9" s="35"/>
      <c r="D9" s="35"/>
      <c r="E9" s="2">
        <v>800</v>
      </c>
    </row>
    <row r="10" spans="1:5" ht="18.75">
      <c r="A10" s="35" t="s">
        <v>58</v>
      </c>
      <c r="B10" s="35"/>
      <c r="C10" s="35"/>
      <c r="D10" s="35"/>
      <c r="E10" s="2"/>
    </row>
    <row r="11" spans="1:5" ht="18.75">
      <c r="A11" s="35" t="s">
        <v>59</v>
      </c>
      <c r="B11" s="35"/>
      <c r="C11" s="35"/>
      <c r="D11" s="35"/>
      <c r="E11" s="2"/>
    </row>
    <row r="12" spans="1:5" ht="18.75">
      <c r="A12" s="35" t="s">
        <v>60</v>
      </c>
      <c r="B12" s="35"/>
      <c r="C12" s="35"/>
      <c r="D12" s="35"/>
      <c r="E12" s="2">
        <v>600</v>
      </c>
    </row>
    <row r="13" spans="1:5" ht="18.75">
      <c r="A13" s="35" t="s">
        <v>61</v>
      </c>
      <c r="B13" s="35"/>
      <c r="C13" s="35"/>
      <c r="D13" s="35"/>
      <c r="E13" s="2">
        <v>2500</v>
      </c>
    </row>
    <row r="14" spans="1:5" ht="18.75">
      <c r="A14" s="35" t="s">
        <v>62</v>
      </c>
      <c r="B14" s="35"/>
      <c r="C14" s="35"/>
      <c r="D14" s="35"/>
      <c r="E14" s="2"/>
    </row>
    <row r="15" spans="1:5" ht="18.75">
      <c r="A15" s="35" t="s">
        <v>63</v>
      </c>
      <c r="B15" s="35"/>
      <c r="C15" s="35"/>
      <c r="D15" s="35"/>
      <c r="E15" s="2"/>
    </row>
    <row r="16" spans="1:5" ht="18.75">
      <c r="A16" s="35" t="s">
        <v>64</v>
      </c>
      <c r="B16" s="35"/>
      <c r="C16" s="35"/>
      <c r="D16" s="35"/>
      <c r="E16" s="2"/>
    </row>
    <row r="17" spans="1:5" ht="18.75">
      <c r="A17" s="35" t="s">
        <v>65</v>
      </c>
      <c r="B17" s="35"/>
      <c r="C17" s="35"/>
      <c r="D17" s="35"/>
      <c r="E17" s="2"/>
    </row>
    <row r="18" spans="1:5" ht="18.75">
      <c r="A18" s="35" t="s">
        <v>66</v>
      </c>
      <c r="B18" s="35"/>
      <c r="C18" s="35"/>
      <c r="D18" s="35"/>
      <c r="E18" s="2"/>
    </row>
    <row r="19" spans="1:5" ht="18.75">
      <c r="A19" s="35" t="s">
        <v>67</v>
      </c>
      <c r="B19" s="35"/>
      <c r="C19" s="35"/>
      <c r="D19" s="35"/>
      <c r="E19" s="2">
        <v>15825</v>
      </c>
    </row>
    <row r="20" spans="1:5" ht="18.75">
      <c r="A20" s="35" t="s">
        <v>68</v>
      </c>
      <c r="B20" s="35"/>
      <c r="C20" s="35"/>
      <c r="D20" s="35"/>
      <c r="E20" s="2"/>
    </row>
    <row r="21" spans="1:5" ht="18.75">
      <c r="A21" s="35" t="s">
        <v>69</v>
      </c>
      <c r="B21" s="35"/>
      <c r="C21" s="35"/>
      <c r="D21" s="35"/>
      <c r="E21" s="2">
        <v>1200</v>
      </c>
    </row>
    <row r="22" spans="1:5" ht="18.75">
      <c r="A22" s="35" t="s">
        <v>70</v>
      </c>
      <c r="B22" s="35"/>
      <c r="C22" s="35"/>
      <c r="D22" s="35"/>
      <c r="E22" s="2">
        <v>1974.55</v>
      </c>
    </row>
    <row r="23" spans="1:5" ht="18.75">
      <c r="A23" s="35"/>
      <c r="B23" s="35"/>
      <c r="C23" s="35"/>
      <c r="D23" s="35"/>
      <c r="E23" s="2"/>
    </row>
    <row r="24" spans="1:5" ht="18.75">
      <c r="A24" s="35"/>
      <c r="B24" s="35"/>
      <c r="C24" s="35"/>
      <c r="D24" s="35"/>
      <c r="E24" s="2"/>
    </row>
    <row r="25" spans="1:5" ht="18.75">
      <c r="A25" s="35"/>
      <c r="B25" s="35"/>
      <c r="C25" s="35"/>
      <c r="D25" s="35"/>
      <c r="E25" s="2"/>
    </row>
  </sheetData>
  <sheetProtection/>
  <mergeCells count="24">
    <mergeCell ref="A3:D3"/>
    <mergeCell ref="A4:D4"/>
    <mergeCell ref="A5:D5"/>
    <mergeCell ref="A6:D6"/>
    <mergeCell ref="A7:D7"/>
    <mergeCell ref="A8:D8"/>
    <mergeCell ref="A19:D19"/>
    <mergeCell ref="A20:D20"/>
    <mergeCell ref="A9:D9"/>
    <mergeCell ref="A10:D10"/>
    <mergeCell ref="A11:D11"/>
    <mergeCell ref="A12:D12"/>
    <mergeCell ref="A13:D13"/>
    <mergeCell ref="A14:D14"/>
    <mergeCell ref="A2:E2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0">
      <selection activeCell="E29" sqref="E29"/>
    </sheetView>
  </sheetViews>
  <sheetFormatPr defaultColWidth="9.00390625" defaultRowHeight="12.75"/>
  <cols>
    <col min="4" max="4" width="59.25390625" style="0" customWidth="1"/>
    <col min="5" max="5" width="32.62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86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11">
        <f>SUM(E4:E30)</f>
        <v>107243.74</v>
      </c>
    </row>
    <row r="4" spans="1:5" ht="18.75">
      <c r="A4" s="35" t="s">
        <v>52</v>
      </c>
      <c r="B4" s="35"/>
      <c r="C4" s="35"/>
      <c r="D4" s="35"/>
      <c r="E4" s="11">
        <v>21758.13</v>
      </c>
    </row>
    <row r="5" spans="1:5" ht="18.75">
      <c r="A5" s="35" t="s">
        <v>53</v>
      </c>
      <c r="B5" s="35"/>
      <c r="C5" s="35"/>
      <c r="D5" s="35"/>
      <c r="E5" s="11">
        <v>460</v>
      </c>
    </row>
    <row r="6" spans="1:5" ht="18.75">
      <c r="A6" s="35" t="s">
        <v>54</v>
      </c>
      <c r="B6" s="35"/>
      <c r="C6" s="35"/>
      <c r="D6" s="35"/>
      <c r="E6" s="11">
        <v>25700</v>
      </c>
    </row>
    <row r="7" spans="1:5" ht="18.75">
      <c r="A7" s="35" t="s">
        <v>55</v>
      </c>
      <c r="B7" s="35"/>
      <c r="C7" s="35"/>
      <c r="D7" s="35"/>
      <c r="E7" s="11">
        <v>5191.4</v>
      </c>
    </row>
    <row r="8" spans="1:5" ht="18.75">
      <c r="A8" s="35" t="s">
        <v>56</v>
      </c>
      <c r="B8" s="35"/>
      <c r="C8" s="35"/>
      <c r="D8" s="35"/>
      <c r="E8" s="11">
        <v>1800</v>
      </c>
    </row>
    <row r="9" spans="1:5" ht="18.75">
      <c r="A9" s="35" t="s">
        <v>57</v>
      </c>
      <c r="B9" s="35"/>
      <c r="C9" s="35"/>
      <c r="D9" s="35"/>
      <c r="E9" s="11">
        <v>800</v>
      </c>
    </row>
    <row r="10" spans="1:5" ht="18.75">
      <c r="A10" s="35" t="s">
        <v>58</v>
      </c>
      <c r="B10" s="35"/>
      <c r="C10" s="35"/>
      <c r="D10" s="35"/>
      <c r="E10" s="11">
        <v>34441</v>
      </c>
    </row>
    <row r="11" spans="1:5" ht="18.75">
      <c r="A11" s="35" t="s">
        <v>59</v>
      </c>
      <c r="B11" s="35"/>
      <c r="C11" s="35"/>
      <c r="D11" s="35"/>
      <c r="E11" s="11">
        <v>8848</v>
      </c>
    </row>
    <row r="12" spans="1:5" ht="18.75">
      <c r="A12" s="35" t="s">
        <v>60</v>
      </c>
      <c r="B12" s="35"/>
      <c r="C12" s="35"/>
      <c r="D12" s="35"/>
      <c r="E12" s="11">
        <v>1068.21</v>
      </c>
    </row>
    <row r="13" spans="1:5" ht="18.75">
      <c r="A13" s="35" t="s">
        <v>61</v>
      </c>
      <c r="B13" s="35"/>
      <c r="C13" s="35"/>
      <c r="D13" s="35"/>
      <c r="E13" s="11">
        <v>5500</v>
      </c>
    </row>
    <row r="14" spans="1:5" ht="18.75">
      <c r="A14" s="35" t="s">
        <v>62</v>
      </c>
      <c r="B14" s="35"/>
      <c r="C14" s="35"/>
      <c r="D14" s="35"/>
      <c r="E14" s="11"/>
    </row>
    <row r="15" spans="1:5" ht="18.75">
      <c r="A15" s="35" t="s">
        <v>63</v>
      </c>
      <c r="B15" s="35"/>
      <c r="C15" s="35"/>
      <c r="D15" s="35"/>
      <c r="E15" s="11"/>
    </row>
    <row r="16" spans="1:5" ht="18.75">
      <c r="A16" s="35" t="s">
        <v>64</v>
      </c>
      <c r="B16" s="35"/>
      <c r="C16" s="35"/>
      <c r="D16" s="35"/>
      <c r="E16" s="11"/>
    </row>
    <row r="17" spans="1:5" ht="18.75">
      <c r="A17" s="35" t="s">
        <v>65</v>
      </c>
      <c r="B17" s="35"/>
      <c r="C17" s="35"/>
      <c r="D17" s="35"/>
      <c r="E17" s="11"/>
    </row>
    <row r="18" spans="1:5" ht="18.75">
      <c r="A18" s="35" t="s">
        <v>66</v>
      </c>
      <c r="B18" s="35"/>
      <c r="C18" s="35"/>
      <c r="D18" s="35"/>
      <c r="E18" s="11">
        <v>477</v>
      </c>
    </row>
    <row r="19" spans="1:5" ht="18.75">
      <c r="A19" s="35" t="s">
        <v>67</v>
      </c>
      <c r="B19" s="35"/>
      <c r="C19" s="35"/>
      <c r="D19" s="35"/>
      <c r="E19" s="11"/>
    </row>
    <row r="20" spans="1:5" ht="18.75">
      <c r="A20" s="35" t="s">
        <v>68</v>
      </c>
      <c r="B20" s="35"/>
      <c r="C20" s="35"/>
      <c r="D20" s="35"/>
      <c r="E20" s="11"/>
    </row>
    <row r="21" spans="1:5" ht="18.75">
      <c r="A21" s="35" t="s">
        <v>69</v>
      </c>
      <c r="B21" s="35"/>
      <c r="C21" s="35"/>
      <c r="D21" s="35"/>
      <c r="E21" s="11">
        <v>1200</v>
      </c>
    </row>
    <row r="22" spans="1:5" ht="18.75">
      <c r="A22" s="35" t="s">
        <v>70</v>
      </c>
      <c r="B22" s="35"/>
      <c r="C22" s="35"/>
      <c r="D22" s="35"/>
      <c r="E22" s="11">
        <v>0</v>
      </c>
    </row>
    <row r="23" spans="1:5" ht="18.75">
      <c r="A23" s="35"/>
      <c r="B23" s="35"/>
      <c r="C23" s="35"/>
      <c r="D23" s="35"/>
      <c r="E23" s="11"/>
    </row>
    <row r="24" spans="1:5" ht="18.75">
      <c r="A24" s="35"/>
      <c r="B24" s="35"/>
      <c r="C24" s="35"/>
      <c r="D24" s="35"/>
      <c r="E24" s="11"/>
    </row>
    <row r="25" spans="1:5" ht="18.75">
      <c r="A25" s="35"/>
      <c r="B25" s="35"/>
      <c r="C25" s="35"/>
      <c r="D25" s="35"/>
      <c r="E25" s="11"/>
    </row>
  </sheetData>
  <sheetProtection/>
  <mergeCells count="24">
    <mergeCell ref="A3:D3"/>
    <mergeCell ref="A4:D4"/>
    <mergeCell ref="A5:D5"/>
    <mergeCell ref="A6:D6"/>
    <mergeCell ref="A7:D7"/>
    <mergeCell ref="A8:D8"/>
    <mergeCell ref="A19:D19"/>
    <mergeCell ref="A20:D20"/>
    <mergeCell ref="A9:D9"/>
    <mergeCell ref="A10:D10"/>
    <mergeCell ref="A11:D11"/>
    <mergeCell ref="A12:D12"/>
    <mergeCell ref="A13:D13"/>
    <mergeCell ref="A14:D14"/>
    <mergeCell ref="A21:D21"/>
    <mergeCell ref="A22:D22"/>
    <mergeCell ref="A23:D23"/>
    <mergeCell ref="A24:D24"/>
    <mergeCell ref="A25:D25"/>
    <mergeCell ref="A2:E2"/>
    <mergeCell ref="A15:D15"/>
    <mergeCell ref="A16:D16"/>
    <mergeCell ref="A17:D17"/>
    <mergeCell ref="A18:D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4" sqref="A24:D24"/>
    </sheetView>
  </sheetViews>
  <sheetFormatPr defaultColWidth="9.00390625" defaultRowHeight="12.75"/>
  <cols>
    <col min="4" max="4" width="58.875" style="0" customWidth="1"/>
    <col min="5" max="5" width="29.0039062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87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2">
        <f>SUM(E4:E30)</f>
        <v>99226.99</v>
      </c>
    </row>
    <row r="4" spans="1:5" ht="18.75">
      <c r="A4" s="35" t="s">
        <v>52</v>
      </c>
      <c r="B4" s="35"/>
      <c r="C4" s="35"/>
      <c r="D4" s="35"/>
      <c r="E4" s="2">
        <v>21758.13</v>
      </c>
    </row>
    <row r="5" spans="1:5" ht="18.75">
      <c r="A5" s="35" t="s">
        <v>53</v>
      </c>
      <c r="B5" s="35"/>
      <c r="C5" s="35"/>
      <c r="D5" s="35"/>
      <c r="E5" s="2">
        <v>285</v>
      </c>
    </row>
    <row r="6" spans="1:5" ht="18.75">
      <c r="A6" s="35" t="s">
        <v>54</v>
      </c>
      <c r="B6" s="35"/>
      <c r="C6" s="35"/>
      <c r="D6" s="35"/>
      <c r="E6" s="2">
        <v>25700</v>
      </c>
    </row>
    <row r="7" spans="1:5" ht="18.75">
      <c r="A7" s="35" t="s">
        <v>55</v>
      </c>
      <c r="B7" s="35"/>
      <c r="C7" s="35"/>
      <c r="D7" s="35"/>
      <c r="E7" s="2">
        <v>5191.4</v>
      </c>
    </row>
    <row r="8" spans="1:5" ht="18.75">
      <c r="A8" s="35" t="s">
        <v>56</v>
      </c>
      <c r="B8" s="35"/>
      <c r="C8" s="35"/>
      <c r="D8" s="35"/>
      <c r="E8" s="2">
        <v>900</v>
      </c>
    </row>
    <row r="9" spans="1:5" ht="18.75">
      <c r="A9" s="35" t="s">
        <v>57</v>
      </c>
      <c r="B9" s="35"/>
      <c r="C9" s="35"/>
      <c r="D9" s="35"/>
      <c r="E9" s="2">
        <v>3000</v>
      </c>
    </row>
    <row r="10" spans="1:5" ht="18.75">
      <c r="A10" s="35" t="s">
        <v>58</v>
      </c>
      <c r="B10" s="35"/>
      <c r="C10" s="35"/>
      <c r="D10" s="35"/>
      <c r="E10" s="2">
        <v>24026</v>
      </c>
    </row>
    <row r="11" spans="1:5" ht="18.75">
      <c r="A11" s="35" t="s">
        <v>59</v>
      </c>
      <c r="B11" s="35"/>
      <c r="C11" s="35"/>
      <c r="D11" s="35"/>
      <c r="E11" s="2">
        <v>15158</v>
      </c>
    </row>
    <row r="12" spans="1:5" ht="18.75">
      <c r="A12" s="35" t="s">
        <v>60</v>
      </c>
      <c r="B12" s="35"/>
      <c r="C12" s="35"/>
      <c r="D12" s="35"/>
      <c r="E12" s="2">
        <v>971.8</v>
      </c>
    </row>
    <row r="13" spans="1:5" ht="18.75">
      <c r="A13" s="35" t="s">
        <v>61</v>
      </c>
      <c r="B13" s="35"/>
      <c r="C13" s="35"/>
      <c r="D13" s="35"/>
      <c r="E13" s="2">
        <v>0</v>
      </c>
    </row>
    <row r="14" spans="1:5" ht="18.75">
      <c r="A14" s="35" t="s">
        <v>62</v>
      </c>
      <c r="B14" s="35"/>
      <c r="C14" s="35"/>
      <c r="D14" s="35"/>
      <c r="E14" s="2"/>
    </row>
    <row r="15" spans="1:5" ht="18.75">
      <c r="A15" s="35" t="s">
        <v>63</v>
      </c>
      <c r="B15" s="35"/>
      <c r="C15" s="35"/>
      <c r="D15" s="35"/>
      <c r="E15" s="2"/>
    </row>
    <row r="16" spans="1:5" ht="18.75">
      <c r="A16" s="35" t="s">
        <v>64</v>
      </c>
      <c r="B16" s="35"/>
      <c r="C16" s="35"/>
      <c r="D16" s="35"/>
      <c r="E16" s="2"/>
    </row>
    <row r="17" spans="1:5" ht="18.75">
      <c r="A17" s="35" t="s">
        <v>65</v>
      </c>
      <c r="B17" s="35"/>
      <c r="C17" s="35"/>
      <c r="D17" s="35"/>
      <c r="E17" s="2"/>
    </row>
    <row r="18" spans="1:5" ht="18.75">
      <c r="A18" s="35" t="s">
        <v>66</v>
      </c>
      <c r="B18" s="35"/>
      <c r="C18" s="35"/>
      <c r="D18" s="35"/>
      <c r="E18" s="2">
        <v>1021</v>
      </c>
    </row>
    <row r="19" spans="1:5" ht="18.75">
      <c r="A19" s="35" t="s">
        <v>67</v>
      </c>
      <c r="B19" s="35"/>
      <c r="C19" s="35"/>
      <c r="D19" s="35"/>
      <c r="E19" s="2"/>
    </row>
    <row r="20" spans="1:5" ht="18.75">
      <c r="A20" s="35" t="s">
        <v>68</v>
      </c>
      <c r="B20" s="35"/>
      <c r="C20" s="35"/>
      <c r="D20" s="35"/>
      <c r="E20" s="2"/>
    </row>
    <row r="21" spans="1:5" ht="18.75">
      <c r="A21" s="35" t="s">
        <v>69</v>
      </c>
      <c r="B21" s="35"/>
      <c r="C21" s="35"/>
      <c r="D21" s="35"/>
      <c r="E21" s="2">
        <v>1200</v>
      </c>
    </row>
    <row r="22" spans="1:5" ht="18.75">
      <c r="A22" s="35" t="s">
        <v>70</v>
      </c>
      <c r="B22" s="35"/>
      <c r="C22" s="35"/>
      <c r="D22" s="35"/>
      <c r="E22" s="2"/>
    </row>
    <row r="23" spans="1:5" ht="18.75">
      <c r="A23" s="35" t="s">
        <v>88</v>
      </c>
      <c r="B23" s="35"/>
      <c r="C23" s="35"/>
      <c r="D23" s="35"/>
      <c r="E23" s="2">
        <v>15.66</v>
      </c>
    </row>
    <row r="24" spans="1:5" ht="18.75">
      <c r="A24" s="35"/>
      <c r="B24" s="35"/>
      <c r="C24" s="35"/>
      <c r="D24" s="35"/>
      <c r="E24" s="2"/>
    </row>
    <row r="25" spans="1:5" ht="18.75">
      <c r="A25" s="35"/>
      <c r="B25" s="35"/>
      <c r="C25" s="35"/>
      <c r="D25" s="35"/>
      <c r="E25" s="2"/>
    </row>
  </sheetData>
  <sheetProtection/>
  <mergeCells count="24">
    <mergeCell ref="A2:E2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4" sqref="E4"/>
    </sheetView>
  </sheetViews>
  <sheetFormatPr defaultColWidth="9.00390625" defaultRowHeight="12.75"/>
  <cols>
    <col min="4" max="4" width="57.75390625" style="0" customWidth="1"/>
    <col min="5" max="5" width="29.75390625" style="0" customWidth="1"/>
  </cols>
  <sheetData>
    <row r="1" spans="1:5" ht="27">
      <c r="A1" s="10" t="s">
        <v>81</v>
      </c>
      <c r="B1" s="2"/>
      <c r="C1" s="2"/>
      <c r="D1" s="2"/>
      <c r="E1" s="9"/>
    </row>
    <row r="2" spans="1:5" ht="25.5">
      <c r="A2" s="60" t="s">
        <v>89</v>
      </c>
      <c r="B2" s="61"/>
      <c r="C2" s="61"/>
      <c r="D2" s="61"/>
      <c r="E2" s="62"/>
    </row>
    <row r="3" spans="1:5" ht="18.75">
      <c r="A3" s="35" t="s">
        <v>51</v>
      </c>
      <c r="B3" s="35"/>
      <c r="C3" s="35"/>
      <c r="D3" s="35"/>
      <c r="E3" s="2">
        <f>SUM(E4:E25)</f>
        <v>135821.51</v>
      </c>
    </row>
    <row r="4" spans="1:5" ht="18.75">
      <c r="A4" s="35" t="s">
        <v>52</v>
      </c>
      <c r="B4" s="35"/>
      <c r="C4" s="35"/>
      <c r="D4" s="35"/>
      <c r="E4" s="2">
        <v>21758.13</v>
      </c>
    </row>
    <row r="5" spans="1:5" ht="18.75">
      <c r="A5" s="35" t="s">
        <v>53</v>
      </c>
      <c r="B5" s="35"/>
      <c r="C5" s="35"/>
      <c r="D5" s="35"/>
      <c r="E5" s="2">
        <v>860</v>
      </c>
    </row>
    <row r="6" spans="1:5" ht="18.75">
      <c r="A6" s="35" t="s">
        <v>54</v>
      </c>
      <c r="B6" s="35"/>
      <c r="C6" s="35"/>
      <c r="D6" s="35"/>
      <c r="E6" s="2">
        <v>25700</v>
      </c>
    </row>
    <row r="7" spans="1:5" ht="18.75">
      <c r="A7" s="35" t="s">
        <v>55</v>
      </c>
      <c r="B7" s="35"/>
      <c r="C7" s="35"/>
      <c r="D7" s="35"/>
      <c r="E7" s="2">
        <v>5191.4</v>
      </c>
    </row>
    <row r="8" spans="1:5" ht="18.75">
      <c r="A8" s="35" t="s">
        <v>56</v>
      </c>
      <c r="B8" s="35"/>
      <c r="C8" s="35"/>
      <c r="D8" s="35"/>
      <c r="E8" s="2">
        <v>800</v>
      </c>
    </row>
    <row r="9" spans="1:5" ht="18.75">
      <c r="A9" s="35" t="s">
        <v>57</v>
      </c>
      <c r="B9" s="35"/>
      <c r="C9" s="35"/>
      <c r="D9" s="35"/>
      <c r="E9" s="2">
        <v>1000</v>
      </c>
    </row>
    <row r="10" spans="1:5" ht="18.75">
      <c r="A10" s="35" t="s">
        <v>58</v>
      </c>
      <c r="B10" s="35"/>
      <c r="C10" s="35"/>
      <c r="D10" s="35"/>
      <c r="E10" s="2">
        <v>41035</v>
      </c>
    </row>
    <row r="11" spans="1:5" ht="18.75">
      <c r="A11" s="35" t="s">
        <v>59</v>
      </c>
      <c r="B11" s="35"/>
      <c r="C11" s="35"/>
      <c r="D11" s="35"/>
      <c r="E11" s="2">
        <v>0</v>
      </c>
    </row>
    <row r="12" spans="1:5" ht="18.75">
      <c r="A12" s="35" t="s">
        <v>60</v>
      </c>
      <c r="B12" s="35"/>
      <c r="C12" s="35"/>
      <c r="D12" s="35"/>
      <c r="E12" s="2">
        <v>1020.71</v>
      </c>
    </row>
    <row r="13" spans="1:5" ht="18.75">
      <c r="A13" s="35" t="s">
        <v>61</v>
      </c>
      <c r="B13" s="35"/>
      <c r="C13" s="35"/>
      <c r="D13" s="35"/>
      <c r="E13" s="2">
        <v>1750</v>
      </c>
    </row>
    <row r="14" spans="1:5" ht="18.75">
      <c r="A14" s="35" t="s">
        <v>62</v>
      </c>
      <c r="B14" s="35"/>
      <c r="C14" s="35"/>
      <c r="D14" s="35"/>
      <c r="E14" s="2"/>
    </row>
    <row r="15" spans="1:5" ht="18.75">
      <c r="A15" s="35" t="s">
        <v>63</v>
      </c>
      <c r="B15" s="35"/>
      <c r="C15" s="35"/>
      <c r="D15" s="35"/>
      <c r="E15" s="2">
        <v>21600</v>
      </c>
    </row>
    <row r="16" spans="1:5" ht="18.75">
      <c r="A16" s="35" t="s">
        <v>64</v>
      </c>
      <c r="B16" s="35"/>
      <c r="C16" s="35"/>
      <c r="D16" s="35"/>
      <c r="E16" s="2"/>
    </row>
    <row r="17" spans="1:5" ht="18.75">
      <c r="A17" s="35" t="s">
        <v>65</v>
      </c>
      <c r="B17" s="35"/>
      <c r="C17" s="35"/>
      <c r="D17" s="35"/>
      <c r="E17" s="2"/>
    </row>
    <row r="18" spans="1:5" ht="18.75">
      <c r="A18" s="35" t="s">
        <v>66</v>
      </c>
      <c r="B18" s="35"/>
      <c r="C18" s="35"/>
      <c r="D18" s="35"/>
      <c r="E18" s="2">
        <v>380</v>
      </c>
    </row>
    <row r="19" spans="1:5" ht="18.75">
      <c r="A19" s="35" t="s">
        <v>67</v>
      </c>
      <c r="B19" s="35"/>
      <c r="C19" s="35"/>
      <c r="D19" s="35"/>
      <c r="E19" s="2">
        <v>1020</v>
      </c>
    </row>
    <row r="20" spans="1:5" ht="18.75">
      <c r="A20" s="35" t="s">
        <v>68</v>
      </c>
      <c r="B20" s="35"/>
      <c r="C20" s="35"/>
      <c r="D20" s="35"/>
      <c r="E20" s="2"/>
    </row>
    <row r="21" spans="1:5" ht="18.75">
      <c r="A21" s="35" t="s">
        <v>69</v>
      </c>
      <c r="B21" s="35"/>
      <c r="C21" s="35"/>
      <c r="D21" s="35"/>
      <c r="E21" s="2">
        <v>0</v>
      </c>
    </row>
    <row r="22" spans="1:5" ht="18.75">
      <c r="A22" s="35" t="s">
        <v>70</v>
      </c>
      <c r="B22" s="35"/>
      <c r="C22" s="35"/>
      <c r="D22" s="35"/>
      <c r="E22" s="2"/>
    </row>
    <row r="23" spans="1:5" ht="18.75">
      <c r="A23" s="35" t="s">
        <v>76</v>
      </c>
      <c r="B23" s="35"/>
      <c r="C23" s="35"/>
      <c r="D23" s="35"/>
      <c r="E23" s="2">
        <v>0</v>
      </c>
    </row>
    <row r="24" spans="1:5" ht="18.75">
      <c r="A24" s="35" t="s">
        <v>92</v>
      </c>
      <c r="B24" s="35"/>
      <c r="C24" s="35"/>
      <c r="D24" s="35"/>
      <c r="E24" s="2">
        <v>6556.27</v>
      </c>
    </row>
    <row r="25" spans="1:5" ht="18.75">
      <c r="A25" s="35" t="s">
        <v>93</v>
      </c>
      <c r="B25" s="35"/>
      <c r="C25" s="35"/>
      <c r="D25" s="35"/>
      <c r="E25" s="2">
        <v>7150</v>
      </c>
    </row>
  </sheetData>
  <sheetProtection/>
  <mergeCells count="24">
    <mergeCell ref="A2:E2"/>
    <mergeCell ref="A21:D21"/>
    <mergeCell ref="A22:D22"/>
    <mergeCell ref="A23:D23"/>
    <mergeCell ref="A24:D24"/>
    <mergeCell ref="A25:D25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3:D3"/>
    <mergeCell ref="A4:D4"/>
    <mergeCell ref="A5:D5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VALIA</cp:lastModifiedBy>
  <cp:lastPrinted>2015-01-23T08:48:44Z</cp:lastPrinted>
  <dcterms:created xsi:type="dcterms:W3CDTF">2012-09-17T07:46:30Z</dcterms:created>
  <dcterms:modified xsi:type="dcterms:W3CDTF">2015-01-23T08:56:26Z</dcterms:modified>
  <cp:category/>
  <cp:version/>
  <cp:contentType/>
  <cp:contentStatus/>
</cp:coreProperties>
</file>